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barnia\Desktop\"/>
    </mc:Choice>
  </mc:AlternateContent>
  <xr:revisionPtr revIDLastSave="0" documentId="8_{DFF47DDC-BCEF-40C7-A6D7-55C09853C229}" xr6:coauthVersionLast="47" xr6:coauthVersionMax="47" xr10:uidLastSave="{00000000-0000-0000-0000-000000000000}"/>
  <bookViews>
    <workbookView xWindow="-120" yWindow="-120" windowWidth="24240" windowHeight="13140" xr2:uid="{F5B0C41A-9430-4758-939E-5D6D331A061D}"/>
  </bookViews>
  <sheets>
    <sheet name="بودجه1401" sheetId="1" r:id="rId1"/>
  </sheets>
  <externalReferences>
    <externalReference r:id="rId2"/>
    <externalReference r:id="rId3"/>
  </externalReferences>
  <definedNames>
    <definedName name="_xlnm._FilterDatabase" localSheetId="0" hidden="1">بودجه1401!$A$1:$AE$28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[2]CIV!#REF!</definedName>
    <definedName name="_Parse_Out" hidden="1">#REF!</definedName>
    <definedName name="_Sort" hidden="1">#REF!</definedName>
    <definedName name="dfsdsd" hidden="1">#REF!</definedName>
    <definedName name="fdfdfd" hidden="1">#REF!</definedName>
    <definedName name="feeffe" hidden="1">#REF!</definedName>
    <definedName name="_xlnm.Print_Area" localSheetId="0">بودجه1401!$A$1:$N$27</definedName>
    <definedName name="t" hidden="1">#REF!</definedName>
    <definedName name="با" hidden="1">#REF!</definedName>
    <definedName name="بی" hidden="1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43" i="1" l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I44" i="1" s="1"/>
  <c r="H32" i="1"/>
  <c r="H44" i="1" s="1"/>
  <c r="N26" i="1"/>
  <c r="M26" i="1"/>
  <c r="L26" i="1"/>
  <c r="K26" i="1"/>
  <c r="J26" i="1"/>
  <c r="I26" i="1"/>
  <c r="H26" i="1"/>
  <c r="G26" i="1"/>
  <c r="F26" i="1"/>
  <c r="E26" i="1"/>
  <c r="D26" i="1"/>
  <c r="C26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B25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B24" i="1"/>
  <c r="AE23" i="1"/>
  <c r="AE26" i="1" s="1"/>
  <c r="G43" i="1" s="1"/>
  <c r="AD23" i="1"/>
  <c r="AD26" i="1" s="1"/>
  <c r="G42" i="1" s="1"/>
  <c r="AC23" i="1"/>
  <c r="AC26" i="1" s="1"/>
  <c r="G41" i="1" s="1"/>
  <c r="AB23" i="1"/>
  <c r="AB26" i="1" s="1"/>
  <c r="G40" i="1" s="1"/>
  <c r="AA23" i="1"/>
  <c r="AA26" i="1" s="1"/>
  <c r="G39" i="1" s="1"/>
  <c r="Z23" i="1"/>
  <c r="Z26" i="1" s="1"/>
  <c r="G38" i="1" s="1"/>
  <c r="Y23" i="1"/>
  <c r="Y26" i="1" s="1"/>
  <c r="G37" i="1" s="1"/>
  <c r="X23" i="1"/>
  <c r="X26" i="1" s="1"/>
  <c r="G36" i="1" s="1"/>
  <c r="W23" i="1"/>
  <c r="W26" i="1" s="1"/>
  <c r="G35" i="1" s="1"/>
  <c r="V23" i="1"/>
  <c r="V26" i="1" s="1"/>
  <c r="G34" i="1" s="1"/>
  <c r="U23" i="1"/>
  <c r="U26" i="1" s="1"/>
  <c r="G33" i="1" s="1"/>
  <c r="T23" i="1"/>
  <c r="T26" i="1" s="1"/>
  <c r="G32" i="1" s="1"/>
  <c r="G44" i="1" s="1"/>
  <c r="S23" i="1"/>
  <c r="S26" i="1" s="1"/>
  <c r="B23" i="1"/>
  <c r="B26" i="1" s="1"/>
  <c r="AE21" i="1"/>
  <c r="AD21" i="1"/>
  <c r="AC21" i="1"/>
  <c r="AB21" i="1"/>
  <c r="AA21" i="1"/>
  <c r="N21" i="1"/>
  <c r="M21" i="1"/>
  <c r="L21" i="1"/>
  <c r="K21" i="1"/>
  <c r="J21" i="1"/>
  <c r="I21" i="1"/>
  <c r="H21" i="1"/>
  <c r="G21" i="1"/>
  <c r="F21" i="1"/>
  <c r="E21" i="1"/>
  <c r="D21" i="1"/>
  <c r="C21" i="1"/>
  <c r="Z20" i="1"/>
  <c r="Z21" i="1" s="1"/>
  <c r="Y20" i="1"/>
  <c r="Y21" i="1" s="1"/>
  <c r="X20" i="1"/>
  <c r="X21" i="1" s="1"/>
  <c r="W20" i="1"/>
  <c r="W21" i="1" s="1"/>
  <c r="V20" i="1"/>
  <c r="V21" i="1" s="1"/>
  <c r="U20" i="1"/>
  <c r="U21" i="1" s="1"/>
  <c r="T20" i="1"/>
  <c r="T21" i="1" s="1"/>
  <c r="S20" i="1"/>
  <c r="S21" i="1" s="1"/>
  <c r="B20" i="1"/>
  <c r="B21" i="1" s="1"/>
  <c r="N17" i="1"/>
  <c r="M17" i="1"/>
  <c r="L17" i="1"/>
  <c r="K17" i="1"/>
  <c r="J17" i="1"/>
  <c r="I17" i="1"/>
  <c r="H17" i="1"/>
  <c r="G17" i="1"/>
  <c r="F17" i="1"/>
  <c r="E17" i="1"/>
  <c r="D17" i="1"/>
  <c r="C17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B16" i="1"/>
  <c r="AE15" i="1"/>
  <c r="K43" i="1" s="1"/>
  <c r="AD15" i="1"/>
  <c r="K42" i="1" s="1"/>
  <c r="AC15" i="1"/>
  <c r="K41" i="1" s="1"/>
  <c r="AB15" i="1"/>
  <c r="K40" i="1" s="1"/>
  <c r="AA15" i="1"/>
  <c r="K39" i="1" s="1"/>
  <c r="Z15" i="1"/>
  <c r="K38" i="1" s="1"/>
  <c r="Y15" i="1"/>
  <c r="K37" i="1" s="1"/>
  <c r="X15" i="1"/>
  <c r="K36" i="1" s="1"/>
  <c r="W15" i="1"/>
  <c r="K35" i="1" s="1"/>
  <c r="V15" i="1"/>
  <c r="K34" i="1" s="1"/>
  <c r="U15" i="1"/>
  <c r="K33" i="1" s="1"/>
  <c r="T15" i="1"/>
  <c r="K32" i="1" s="1"/>
  <c r="K44" i="1" s="1"/>
  <c r="S15" i="1"/>
  <c r="B15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B14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B13" i="1"/>
  <c r="AE12" i="1"/>
  <c r="AE17" i="1" s="1"/>
  <c r="AE27" i="1" s="1"/>
  <c r="AD12" i="1"/>
  <c r="AD17" i="1" s="1"/>
  <c r="AD27" i="1" s="1"/>
  <c r="AC12" i="1"/>
  <c r="AC17" i="1" s="1"/>
  <c r="AC27" i="1" s="1"/>
  <c r="AB12" i="1"/>
  <c r="AB17" i="1" s="1"/>
  <c r="AB27" i="1" s="1"/>
  <c r="AA12" i="1"/>
  <c r="AA17" i="1" s="1"/>
  <c r="AA27" i="1" s="1"/>
  <c r="Z12" i="1"/>
  <c r="Z17" i="1" s="1"/>
  <c r="Z27" i="1" s="1"/>
  <c r="Y12" i="1"/>
  <c r="Y17" i="1" s="1"/>
  <c r="Y27" i="1" s="1"/>
  <c r="X12" i="1"/>
  <c r="X17" i="1" s="1"/>
  <c r="X27" i="1" s="1"/>
  <c r="W12" i="1"/>
  <c r="W17" i="1" s="1"/>
  <c r="W27" i="1" s="1"/>
  <c r="V12" i="1"/>
  <c r="V17" i="1" s="1"/>
  <c r="V27" i="1" s="1"/>
  <c r="U12" i="1"/>
  <c r="U17" i="1" s="1"/>
  <c r="U27" i="1" s="1"/>
  <c r="T12" i="1"/>
  <c r="T17" i="1" s="1"/>
  <c r="T27" i="1" s="1"/>
  <c r="S12" i="1"/>
  <c r="S17" i="1" s="1"/>
  <c r="S27" i="1" s="1"/>
  <c r="B12" i="1"/>
  <c r="B17" i="1" s="1"/>
  <c r="N9" i="1"/>
  <c r="M9" i="1"/>
  <c r="L9" i="1"/>
  <c r="K9" i="1"/>
  <c r="J9" i="1"/>
  <c r="I9" i="1"/>
  <c r="H9" i="1"/>
  <c r="G9" i="1"/>
  <c r="F9" i="1"/>
  <c r="E9" i="1"/>
  <c r="D9" i="1"/>
  <c r="C9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B8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B7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B6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B5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B4" i="1"/>
  <c r="AE3" i="1"/>
  <c r="AE9" i="1" s="1"/>
  <c r="AE18" i="1" s="1"/>
  <c r="F43" i="1" s="1"/>
  <c r="J43" i="1" s="1"/>
  <c r="AD3" i="1"/>
  <c r="AD9" i="1" s="1"/>
  <c r="AD18" i="1" s="1"/>
  <c r="F42" i="1" s="1"/>
  <c r="J42" i="1" s="1"/>
  <c r="AC3" i="1"/>
  <c r="AC9" i="1" s="1"/>
  <c r="AC18" i="1" s="1"/>
  <c r="F41" i="1" s="1"/>
  <c r="J41" i="1" s="1"/>
  <c r="AB3" i="1"/>
  <c r="AB9" i="1" s="1"/>
  <c r="AB18" i="1" s="1"/>
  <c r="F40" i="1" s="1"/>
  <c r="J40" i="1" s="1"/>
  <c r="AA3" i="1"/>
  <c r="AA9" i="1" s="1"/>
  <c r="AA18" i="1" s="1"/>
  <c r="F39" i="1" s="1"/>
  <c r="J39" i="1" s="1"/>
  <c r="Z3" i="1"/>
  <c r="Z9" i="1" s="1"/>
  <c r="Z18" i="1" s="1"/>
  <c r="F38" i="1" s="1"/>
  <c r="J38" i="1" s="1"/>
  <c r="Y3" i="1"/>
  <c r="Y9" i="1" s="1"/>
  <c r="Y18" i="1" s="1"/>
  <c r="F37" i="1" s="1"/>
  <c r="J37" i="1" s="1"/>
  <c r="X3" i="1"/>
  <c r="X9" i="1" s="1"/>
  <c r="X18" i="1" s="1"/>
  <c r="F36" i="1" s="1"/>
  <c r="J36" i="1" s="1"/>
  <c r="W3" i="1"/>
  <c r="W9" i="1" s="1"/>
  <c r="W18" i="1" s="1"/>
  <c r="F35" i="1" s="1"/>
  <c r="J35" i="1" s="1"/>
  <c r="V3" i="1"/>
  <c r="V9" i="1" s="1"/>
  <c r="V18" i="1" s="1"/>
  <c r="F34" i="1" s="1"/>
  <c r="J34" i="1" s="1"/>
  <c r="U3" i="1"/>
  <c r="U9" i="1" s="1"/>
  <c r="U18" i="1" s="1"/>
  <c r="F33" i="1" s="1"/>
  <c r="J33" i="1" s="1"/>
  <c r="T3" i="1"/>
  <c r="T9" i="1" s="1"/>
  <c r="T18" i="1" s="1"/>
  <c r="F32" i="1" s="1"/>
  <c r="S3" i="1"/>
  <c r="S9" i="1" s="1"/>
  <c r="B3" i="1"/>
  <c r="B9" i="1" s="1"/>
  <c r="B18" i="1" s="1"/>
  <c r="S28" i="1" l="1"/>
  <c r="S18" i="1"/>
  <c r="F44" i="1"/>
  <c r="J32" i="1"/>
  <c r="J44" i="1" s="1"/>
  <c r="C28" i="1"/>
  <c r="C18" i="1"/>
  <c r="D32" i="1" s="1"/>
  <c r="D28" i="1"/>
  <c r="D18" i="1"/>
  <c r="D33" i="1" s="1"/>
  <c r="E28" i="1"/>
  <c r="E18" i="1"/>
  <c r="D34" i="1" s="1"/>
  <c r="F28" i="1"/>
  <c r="F18" i="1"/>
  <c r="D35" i="1" s="1"/>
  <c r="G28" i="1"/>
  <c r="G18" i="1"/>
  <c r="D36" i="1" s="1"/>
  <c r="H28" i="1"/>
  <c r="H18" i="1"/>
  <c r="D37" i="1" s="1"/>
  <c r="I28" i="1"/>
  <c r="I18" i="1"/>
  <c r="D38" i="1" s="1"/>
  <c r="J28" i="1"/>
  <c r="J18" i="1"/>
  <c r="D39" i="1" s="1"/>
  <c r="K28" i="1"/>
  <c r="K18" i="1"/>
  <c r="D40" i="1" s="1"/>
  <c r="L28" i="1"/>
  <c r="L18" i="1"/>
  <c r="D41" i="1" s="1"/>
  <c r="M28" i="1"/>
  <c r="M18" i="1"/>
  <c r="D42" i="1" s="1"/>
  <c r="N28" i="1"/>
  <c r="N18" i="1"/>
  <c r="D43" i="1" s="1"/>
  <c r="B27" i="1"/>
  <c r="B28" i="1" s="1"/>
  <c r="E32" i="1"/>
  <c r="C27" i="1"/>
  <c r="E33" i="1"/>
  <c r="D27" i="1"/>
  <c r="E34" i="1"/>
  <c r="E27" i="1"/>
  <c r="E35" i="1"/>
  <c r="F27" i="1"/>
  <c r="E36" i="1"/>
  <c r="G27" i="1"/>
  <c r="E37" i="1"/>
  <c r="H27" i="1"/>
  <c r="E38" i="1"/>
  <c r="I27" i="1"/>
  <c r="E39" i="1"/>
  <c r="J27" i="1"/>
  <c r="E40" i="1"/>
  <c r="K27" i="1"/>
  <c r="E41" i="1"/>
  <c r="L27" i="1"/>
  <c r="E42" i="1"/>
  <c r="M27" i="1"/>
  <c r="E43" i="1"/>
  <c r="N27" i="1"/>
  <c r="E44" i="1" l="1"/>
  <c r="D44" i="1"/>
</calcChain>
</file>

<file path=xl/sharedStrings.xml><?xml version="1.0" encoding="utf-8"?>
<sst xmlns="http://schemas.openxmlformats.org/spreadsheetml/2006/main" count="68" uniqueCount="68">
  <si>
    <t>شرح(شامل نام کالا/نوع بسته بندی/ترم تحویل)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</si>
  <si>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</si>
  <si>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</si>
  <si>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</si>
  <si>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</si>
  <si>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</si>
  <si>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</si>
  <si>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</si>
  <si>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</si>
  <si>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</si>
  <si>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</si>
  <si>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</si>
  <si>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</si>
  <si>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ریالی سه ماه اول</t>
  </si>
  <si>
    <t>نرخ فروش ریالی سه ماه دوم</t>
  </si>
  <si>
    <t>نرخ فروش ریالی سه ماه سوم</t>
  </si>
  <si>
    <t>نرخ فروش ریالی سه ماه چهارم</t>
  </si>
  <si>
    <t>مبلغ فروردین</t>
  </si>
  <si>
    <t>مبلغ اردیبهشت</t>
  </si>
  <si>
    <t>مبلغ خرداد</t>
  </si>
  <si>
    <t>مبلغ تیر</t>
  </si>
  <si>
    <t>مبلغ مرداد</t>
  </si>
  <si>
    <t>مبلغ شهریور</t>
  </si>
  <si>
    <t>مبلغ مهر</t>
  </si>
  <si>
    <t>مبلغ آبان</t>
  </si>
  <si>
    <t>مبلغ آذر</t>
  </si>
  <si>
    <t>مبلغ دی</t>
  </si>
  <si>
    <t>مبلغ بهمن</t>
  </si>
  <si>
    <t>مبلغ اسفند</t>
  </si>
  <si>
    <t>الف-فروش داخلی</t>
  </si>
  <si>
    <t>قیر 60/70</t>
  </si>
  <si>
    <t>قیر 85/100</t>
  </si>
  <si>
    <t>قیر 40/50</t>
  </si>
  <si>
    <t>قیر mc/250</t>
  </si>
  <si>
    <t>قیر امولسیون</t>
  </si>
  <si>
    <t>انواع قیر های PG</t>
  </si>
  <si>
    <t>جمع فروش داخلی</t>
  </si>
  <si>
    <t>ب- فروش صادراتی</t>
  </si>
  <si>
    <t>پالایشگاه اصفهان</t>
  </si>
  <si>
    <t>60/70 فله درب پالایشگاه</t>
  </si>
  <si>
    <t>85/100 فله درب پالایشگاه</t>
  </si>
  <si>
    <t>VG30  فله درب پالایشگاه</t>
  </si>
  <si>
    <t>60/70 بشکه درب پالایشگاه</t>
  </si>
  <si>
    <t>85/100 بشکه درب پالایشگاه</t>
  </si>
  <si>
    <t>جمع  پالایشگاه  اصفهان</t>
  </si>
  <si>
    <t>کل فروش اصفهان</t>
  </si>
  <si>
    <t>شیمی تجارت (انبار 124)</t>
  </si>
  <si>
    <t>کیسه 60/70 سیصد کیلویی</t>
  </si>
  <si>
    <t>جمع شیمی تجارت</t>
  </si>
  <si>
    <t>بندرعباس</t>
  </si>
  <si>
    <t xml:space="preserve">فله 60/70 </t>
  </si>
  <si>
    <t>فله VG30</t>
  </si>
  <si>
    <t>VG40 فله</t>
  </si>
  <si>
    <t>جمع بندرعباس</t>
  </si>
  <si>
    <t>جمع فروش صادراتی</t>
  </si>
  <si>
    <t>جمع کل</t>
  </si>
  <si>
    <t>ماه</t>
  </si>
  <si>
    <t>مقدار اصفهان</t>
  </si>
  <si>
    <t>مقدار بندر</t>
  </si>
  <si>
    <t>مبلغ اصفهان</t>
  </si>
  <si>
    <t>مبلغ بندر</t>
  </si>
  <si>
    <t>مقدار فله</t>
  </si>
  <si>
    <t>مقدار مظروف</t>
  </si>
  <si>
    <t>مبلغ فله</t>
  </si>
  <si>
    <t>مبلغ مظروف</t>
  </si>
  <si>
    <t>جمع</t>
  </si>
  <si>
    <t>مبلغ کل فروش سال 1401
(ریال)</t>
  </si>
  <si>
    <t>جمع مقدار فروش سال 1401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</si>
</sst>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#,##0_ ;\-#,##0\ "/>
    <numFmt numFmtId="167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0"/>
      <name val="Tahoma"/>
      <family val="2"/>
    </font>
    <font>
      <b/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  <font>
      <b/>
      <sz val="14"/>
      <color theme="1"/>
      <name val="B Nazanin"/>
      <charset val="178"/>
    </font>
    <font>
      <sz val="11"/>
      <color theme="1"/>
      <name val="B Nazanin"/>
      <charset val="178"/>
    </font>
    <font>
      <sz val="11"/>
      <color theme="1"/>
      <name val="B Lotus"/>
      <charset val="178"/>
    </font>
    <font>
      <b/>
      <sz val="11"/>
      <color theme="1"/>
      <name val="B Lotus"/>
      <charset val="178"/>
    </font>
  </fonts>
  <fills count="11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164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69">
    <xf numFmtId="0" fontId="0" fillId="0" borderId="0" xfId="0"/>
    <xf numFmtId="0" fontId="2" fillId="0" borderId="1" xfId="2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Fill="1" applyBorder="1" applyAlignment="1">
      <alignment horizontal="center" vertical="center"/>
    </xf>
    <xf numFmtId="165" fontId="4" fillId="0" borderId="2" xfId="1" applyNumberFormat="1" applyFont="1" applyFill="1" applyBorder="1" applyAlignment="1">
      <alignment horizontal="center" vertical="center"/>
    </xf>
    <xf numFmtId="165" fontId="4" fillId="0" borderId="2" xfId="3" applyNumberFormat="1" applyFont="1" applyFill="1" applyBorder="1" applyAlignment="1">
      <alignment horizontal="center" vertical="center"/>
    </xf>
    <xf numFmtId="0" fontId="5" fillId="0" borderId="0" xfId="4"/>
    <xf numFmtId="0" fontId="6" fillId="2" borderId="3" xfId="2" applyFont="1" applyFill="1" applyBorder="1" applyAlignment="1">
      <alignment horizontal="right" vertical="center" indent="9"/>
    </xf>
    <xf numFmtId="0" fontId="6" fillId="2" borderId="4" xfId="2" applyFont="1" applyFill="1" applyBorder="1" applyAlignment="1">
      <alignment horizontal="right" vertical="center" indent="9"/>
    </xf>
    <xf numFmtId="0" fontId="6" fillId="2" borderId="5" xfId="2" applyFont="1" applyFill="1" applyBorder="1" applyAlignment="1">
      <alignment horizontal="right" vertical="center" indent="9"/>
    </xf>
    <xf numFmtId="165" fontId="7" fillId="2" borderId="1" xfId="1" applyNumberFormat="1" applyFont="1" applyFill="1" applyBorder="1"/>
    <xf numFmtId="165" fontId="1" fillId="0" borderId="0" xfId="1" applyNumberFormat="1" applyFont="1" applyFill="1"/>
    <xf numFmtId="0" fontId="1" fillId="0" borderId="0" xfId="5"/>
    <xf numFmtId="0" fontId="8" fillId="0" borderId="1" xfId="2" applyFont="1" applyBorder="1" applyAlignment="1">
      <alignment horizontal="right" vertical="center"/>
    </xf>
    <xf numFmtId="165" fontId="2" fillId="2" borderId="1" xfId="1" applyNumberFormat="1" applyFont="1" applyFill="1" applyBorder="1" applyAlignment="1">
      <alignment horizontal="center" vertical="center"/>
    </xf>
    <xf numFmtId="166" fontId="7" fillId="0" borderId="1" xfId="1" applyNumberFormat="1" applyFont="1" applyBorder="1" applyAlignment="1">
      <alignment horizontal="center" vertical="center"/>
    </xf>
    <xf numFmtId="166" fontId="7" fillId="0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Border="1" applyAlignment="1">
      <alignment horizontal="center" vertical="center"/>
    </xf>
    <xf numFmtId="165" fontId="7" fillId="0" borderId="1" xfId="1" applyNumberFormat="1" applyFont="1" applyBorder="1" applyAlignment="1">
      <alignment vertical="center"/>
    </xf>
    <xf numFmtId="165" fontId="5" fillId="0" borderId="0" xfId="1" applyNumberFormat="1" applyFont="1" applyFill="1"/>
    <xf numFmtId="165" fontId="5" fillId="0" borderId="0" xfId="6" applyNumberFormat="1" applyFont="1" applyFill="1"/>
    <xf numFmtId="167" fontId="1" fillId="0" borderId="0" xfId="3" applyNumberFormat="1" applyFont="1" applyFill="1"/>
    <xf numFmtId="165" fontId="5" fillId="0" borderId="0" xfId="4" applyNumberFormat="1"/>
    <xf numFmtId="49" fontId="8" fillId="0" borderId="1" xfId="2" applyNumberFormat="1" applyFont="1" applyBorder="1" applyAlignment="1">
      <alignment horizontal="right" vertical="center"/>
    </xf>
    <xf numFmtId="0" fontId="2" fillId="2" borderId="6" xfId="2" applyFont="1" applyFill="1" applyBorder="1" applyAlignment="1">
      <alignment horizontal="center" vertical="center"/>
    </xf>
    <xf numFmtId="165" fontId="2" fillId="2" borderId="7" xfId="1" applyNumberFormat="1" applyFont="1" applyFill="1" applyBorder="1" applyAlignment="1">
      <alignment horizontal="center" vertical="center"/>
    </xf>
    <xf numFmtId="165" fontId="2" fillId="2" borderId="8" xfId="1" applyNumberFormat="1" applyFont="1" applyFill="1" applyBorder="1" applyAlignment="1">
      <alignment vertical="center"/>
    </xf>
    <xf numFmtId="165" fontId="2" fillId="2" borderId="9" xfId="1" applyNumberFormat="1" applyFont="1" applyFill="1" applyBorder="1" applyAlignment="1">
      <alignment vertical="center"/>
    </xf>
    <xf numFmtId="165" fontId="1" fillId="0" borderId="0" xfId="5" applyNumberFormat="1"/>
    <xf numFmtId="0" fontId="6" fillId="3" borderId="10" xfId="2" applyFont="1" applyFill="1" applyBorder="1" applyAlignment="1">
      <alignment horizontal="right" vertical="center" indent="7"/>
    </xf>
    <xf numFmtId="0" fontId="6" fillId="3" borderId="11" xfId="2" applyFont="1" applyFill="1" applyBorder="1" applyAlignment="1">
      <alignment horizontal="right" vertical="center" indent="7"/>
    </xf>
    <xf numFmtId="0" fontId="6" fillId="3" borderId="12" xfId="2" applyFont="1" applyFill="1" applyBorder="1" applyAlignment="1">
      <alignment horizontal="right" vertical="center" indent="7"/>
    </xf>
    <xf numFmtId="165" fontId="7" fillId="3" borderId="13" xfId="1" applyNumberFormat="1" applyFont="1" applyFill="1" applyBorder="1" applyAlignment="1">
      <alignment vertical="center"/>
    </xf>
    <xf numFmtId="0" fontId="2" fillId="4" borderId="3" xfId="2" applyFont="1" applyFill="1" applyBorder="1" applyAlignment="1">
      <alignment horizontal="right" vertical="center" indent="11"/>
    </xf>
    <xf numFmtId="0" fontId="2" fillId="4" borderId="4" xfId="2" applyFont="1" applyFill="1" applyBorder="1" applyAlignment="1">
      <alignment horizontal="right" vertical="center" indent="11"/>
    </xf>
    <xf numFmtId="0" fontId="2" fillId="4" borderId="5" xfId="2" applyFont="1" applyFill="1" applyBorder="1" applyAlignment="1">
      <alignment horizontal="right" vertical="center" indent="11"/>
    </xf>
    <xf numFmtId="165" fontId="7" fillId="4" borderId="13" xfId="1" applyNumberFormat="1" applyFont="1" applyFill="1" applyBorder="1" applyAlignment="1">
      <alignment vertical="center"/>
    </xf>
    <xf numFmtId="166" fontId="9" fillId="4" borderId="1" xfId="1" applyNumberFormat="1" applyFont="1" applyFill="1" applyBorder="1" applyAlignment="1" applyProtection="1">
      <alignment horizontal="center" vertical="center"/>
      <protection hidden="1"/>
    </xf>
    <xf numFmtId="165" fontId="7" fillId="0" borderId="13" xfId="1" applyNumberFormat="1" applyFont="1" applyFill="1" applyBorder="1" applyAlignment="1">
      <alignment horizontal="center" vertical="center"/>
    </xf>
    <xf numFmtId="165" fontId="5" fillId="0" borderId="0" xfId="7" applyNumberFormat="1" applyFont="1" applyFill="1"/>
    <xf numFmtId="165" fontId="7" fillId="0" borderId="1" xfId="1" applyNumberFormat="1" applyFont="1" applyFill="1" applyBorder="1" applyAlignment="1">
      <alignment horizontal="center" vertical="center"/>
    </xf>
    <xf numFmtId="0" fontId="2" fillId="4" borderId="1" xfId="2" applyFont="1" applyFill="1" applyBorder="1" applyAlignment="1">
      <alignment horizontal="right" vertical="center"/>
    </xf>
    <xf numFmtId="165" fontId="2" fillId="4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vertical="center"/>
    </xf>
    <xf numFmtId="166" fontId="2" fillId="5" borderId="1" xfId="2" applyNumberFormat="1" applyFont="1" applyFill="1" applyBorder="1" applyAlignment="1">
      <alignment horizontal="center" vertical="center"/>
    </xf>
    <xf numFmtId="165" fontId="2" fillId="5" borderId="1" xfId="1" applyNumberFormat="1" applyFont="1" applyFill="1" applyBorder="1" applyAlignment="1">
      <alignment horizontal="center" vertical="center"/>
    </xf>
    <xf numFmtId="165" fontId="2" fillId="2" borderId="14" xfId="1" applyNumberFormat="1" applyFont="1" applyFill="1" applyBorder="1" applyAlignment="1">
      <alignment vertical="center"/>
    </xf>
    <xf numFmtId="165" fontId="5" fillId="5" borderId="0" xfId="1" applyNumberFormat="1" applyFont="1" applyFill="1"/>
    <xf numFmtId="0" fontId="2" fillId="6" borderId="1" xfId="2" applyFont="1" applyFill="1" applyBorder="1" applyAlignment="1">
      <alignment horizontal="right" vertical="center" indent="9"/>
    </xf>
    <xf numFmtId="165" fontId="7" fillId="6" borderId="1" xfId="1" applyNumberFormat="1" applyFont="1" applyFill="1" applyBorder="1" applyAlignment="1">
      <alignment vertical="center"/>
    </xf>
    <xf numFmtId="0" fontId="7" fillId="0" borderId="1" xfId="2" applyFont="1" applyBorder="1" applyAlignment="1">
      <alignment horizontal="right" vertical="center"/>
    </xf>
    <xf numFmtId="165" fontId="2" fillId="6" borderId="1" xfId="1" applyNumberFormat="1" applyFont="1" applyFill="1" applyBorder="1" applyAlignment="1">
      <alignment horizontal="center" vertical="center"/>
    </xf>
    <xf numFmtId="0" fontId="2" fillId="6" borderId="1" xfId="2" applyFont="1" applyFill="1" applyBorder="1" applyAlignment="1">
      <alignment horizontal="right" vertical="center"/>
    </xf>
    <xf numFmtId="165" fontId="1" fillId="5" borderId="0" xfId="1" applyNumberFormat="1" applyFont="1" applyFill="1"/>
    <xf numFmtId="0" fontId="2" fillId="7" borderId="1" xfId="2" applyFont="1" applyFill="1" applyBorder="1" applyAlignment="1">
      <alignment horizontal="right" vertical="center" indent="9"/>
    </xf>
    <xf numFmtId="165" fontId="7" fillId="7" borderId="1" xfId="1" applyNumberFormat="1" applyFont="1" applyFill="1" applyBorder="1" applyAlignment="1">
      <alignment vertical="center"/>
    </xf>
    <xf numFmtId="165" fontId="5" fillId="0" borderId="0" xfId="8" applyNumberFormat="1" applyFont="1" applyFill="1"/>
    <xf numFmtId="166" fontId="9" fillId="8" borderId="1" xfId="1" applyNumberFormat="1" applyFont="1" applyFill="1" applyBorder="1" applyAlignment="1" applyProtection="1">
      <alignment horizontal="center" vertical="center"/>
      <protection hidden="1"/>
    </xf>
    <xf numFmtId="167" fontId="7" fillId="0" borderId="1" xfId="1" applyNumberFormat="1" applyFont="1" applyFill="1" applyBorder="1" applyAlignment="1">
      <alignment horizontal="center" vertical="center"/>
    </xf>
    <xf numFmtId="165" fontId="5" fillId="0" borderId="0" xfId="9" applyNumberFormat="1" applyFont="1" applyFill="1"/>
    <xf numFmtId="0" fontId="2" fillId="7" borderId="1" xfId="2" applyFont="1" applyFill="1" applyBorder="1" applyAlignment="1">
      <alignment horizontal="right" vertical="center"/>
    </xf>
    <xf numFmtId="165" fontId="2" fillId="7" borderId="1" xfId="1" applyNumberFormat="1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165" fontId="2" fillId="3" borderId="1" xfId="1" applyNumberFormat="1" applyFont="1" applyFill="1" applyBorder="1" applyAlignment="1">
      <alignment horizontal="center" vertical="center"/>
    </xf>
    <xf numFmtId="0" fontId="6" fillId="9" borderId="1" xfId="2" applyFont="1" applyFill="1" applyBorder="1" applyAlignment="1">
      <alignment horizontal="center" vertical="center"/>
    </xf>
    <xf numFmtId="165" fontId="6" fillId="9" borderId="1" xfId="1" applyNumberFormat="1" applyFont="1" applyFill="1" applyBorder="1" applyAlignment="1">
      <alignment horizontal="center" vertical="center"/>
    </xf>
    <xf numFmtId="165" fontId="0" fillId="0" borderId="1" xfId="1" applyNumberFormat="1" applyFont="1" applyBorder="1" applyAlignment="1">
      <alignment horizontal="right"/>
    </xf>
    <xf numFmtId="165" fontId="0" fillId="8" borderId="1" xfId="1" applyNumberFormat="1" applyFont="1" applyFill="1" applyBorder="1" applyAlignment="1">
      <alignment horizontal="right"/>
    </xf>
    <xf numFmtId="165" fontId="0" fillId="10" borderId="1" xfId="1" applyNumberFormat="1" applyFont="1" applyFill="1" applyBorder="1" applyAlignment="1">
      <alignment horizontal="right"/>
    </xf>
  </cellXfs>
  <cellStyles count="10">
    <cellStyle name="Comma" xfId="1" builtinId="3"/>
    <cellStyle name="Comma 47 2" xfId="6" xr:uid="{963AA3E7-274F-4F06-A159-BFA455166343}"/>
    <cellStyle name="Comma 48" xfId="7" xr:uid="{B6D2B4BB-EA1A-49A8-8D45-B86152A7D154}"/>
    <cellStyle name="Comma 50" xfId="8" xr:uid="{D4F66610-5D30-41C4-9C62-C9C281443574}"/>
    <cellStyle name="Comma 51" xfId="9" xr:uid="{9D1B1027-4CE8-46C7-A79C-AD8F1E3B2C0B}"/>
    <cellStyle name="Comma 52" xfId="3" xr:uid="{4C494EF1-47C6-411F-8CB4-EC607D129F60}"/>
    <cellStyle name="Normal" xfId="0" builtinId="0"/>
    <cellStyle name="Normal 2" xfId="4" xr:uid="{6455BBBA-6076-4591-BE67-347DCAD702F4}"/>
    <cellStyle name="Normal 42" xfId="5" xr:uid="{ED6E70A4-A918-4650-9068-942A0A713345}"/>
    <cellStyle name="Normal 53" xfId="2" xr:uid="{48F40187-5A8B-4A4E-BCC2-13FCCA1633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kbarnia%20Backup%2014000313\Drive%20E\&#1601;&#1575;&#1610;&#1604;%20&#1606;&#1608;&#1585;&#1608;&#1586;&#1610;%20&#1606;&#1688;&#1575;&#1583;\14000227\&#1711;&#1586;&#1575;&#1585;&#1588;%20&#1585;&#1608;&#1586;&#1575;&#1606;&#1607;%20&#1601;&#1585;&#1608;&#1588;%20&#1587;&#1575;&#1604;%201400\&#1711;&#1586;&#1575;&#1585;&#1588;%20&#1601;&#1585;&#1608;&#1588;%20&#1585;&#1608;&#1586;&#1575;&#1606;&#1607;-140105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تفكيك هاي مختلف"/>
      <sheetName val="حواله 2"/>
      <sheetName val="گزارش حواله"/>
      <sheetName val="نحوه فروش"/>
      <sheetName val="یادداشت"/>
      <sheetName val="بودجه1400"/>
      <sheetName val="بودجه روزانه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A66C2-4906-4A8E-B836-9BD2E0E30671}">
  <dimension ref="A1:AE44"/>
  <sheetViews>
    <sheetView rightToLeft="1" tabSelected="1" zoomScaleNormal="100" workbookViewId="0">
      <pane ySplit="1" topLeftCell="A2" activePane="bottomLeft" state="frozen"/>
      <selection pane="bottomLeft" activeCell="B5" sqref="B5"/>
    </sheetView>
  </sheetViews>
  <sheetFormatPr defaultRowHeight="15" x14ac:dyDescent="0.25"/>
  <cols>
    <col min="1" max="1" width="36.7109375" style="6" bestFit="1" customWidth="1"/>
    <col min="2" max="3" width="14" style="6" customWidth="1"/>
    <col min="4" max="4" width="14.7109375" style="6" bestFit="1" customWidth="1"/>
    <col min="5" max="5" width="14" style="6" customWidth="1"/>
    <col min="6" max="6" width="19" style="6" bestFit="1" customWidth="1"/>
    <col min="7" max="7" width="21.7109375" style="6" bestFit="1" customWidth="1"/>
    <col min="8" max="9" width="14" style="6" customWidth="1"/>
    <col min="10" max="10" width="20" style="6" bestFit="1" customWidth="1"/>
    <col min="11" max="11" width="19" style="6" bestFit="1" customWidth="1"/>
    <col min="12" max="14" width="14" style="6" customWidth="1"/>
    <col min="15" max="15" width="13.5703125" style="6" bestFit="1" customWidth="1"/>
    <col min="16" max="16" width="13.85546875" style="6" customWidth="1"/>
    <col min="17" max="18" width="13.140625" style="6" customWidth="1"/>
    <col min="19" max="19" width="25.28515625" style="6" bestFit="1" customWidth="1"/>
    <col min="20" max="20" width="20.7109375" style="19" bestFit="1" customWidth="1"/>
    <col min="21" max="31" width="20.5703125" style="6" bestFit="1" customWidth="1"/>
    <col min="32" max="16384" width="9.140625" style="6"/>
  </cols>
  <sheetData>
    <row r="1" spans="1:31" ht="38.25" customHeight="1" x14ac:dyDescent="0.25">
      <c r="A1" s="1" t="s">
        <v>0</v>
      </c>
      <c r="B1" s="2" t="s">
        <v>67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66</v>
      </c>
      <c r="T1" s="4" t="s">
        <v>17</v>
      </c>
      <c r="U1" s="5" t="s">
        <v>18</v>
      </c>
      <c r="V1" s="5" t="s">
        <v>19</v>
      </c>
      <c r="W1" s="5" t="s">
        <v>20</v>
      </c>
      <c r="X1" s="5" t="s">
        <v>21</v>
      </c>
      <c r="Y1" s="5" t="s">
        <v>22</v>
      </c>
      <c r="Z1" s="5" t="s">
        <v>23</v>
      </c>
      <c r="AA1" s="5" t="s">
        <v>24</v>
      </c>
      <c r="AB1" s="5" t="s">
        <v>25</v>
      </c>
      <c r="AC1" s="5" t="s">
        <v>26</v>
      </c>
      <c r="AD1" s="5" t="s">
        <v>27</v>
      </c>
      <c r="AE1" s="5" t="s">
        <v>28</v>
      </c>
    </row>
    <row r="2" spans="1:31" ht="24" x14ac:dyDescent="0.45">
      <c r="A2" s="7" t="s">
        <v>29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  <c r="O2" s="10"/>
      <c r="P2" s="10"/>
      <c r="Q2" s="10"/>
      <c r="R2" s="10"/>
      <c r="S2" s="10"/>
      <c r="T2" s="11"/>
      <c r="U2" s="12"/>
      <c r="V2" s="12"/>
      <c r="W2" s="12"/>
      <c r="X2" s="12"/>
      <c r="Y2" s="12"/>
      <c r="Z2" s="12"/>
      <c r="AA2" s="12"/>
      <c r="AB2" s="12"/>
    </row>
    <row r="3" spans="1:31" ht="19.5" x14ac:dyDescent="0.25">
      <c r="A3" s="13" t="s">
        <v>30</v>
      </c>
      <c r="B3" s="14">
        <f>C3+D3+E3+F3+G3+H3+I3+J3+K3+L3+N3+M3</f>
        <v>43000</v>
      </c>
      <c r="C3" s="15">
        <v>5000</v>
      </c>
      <c r="D3" s="15">
        <v>5000</v>
      </c>
      <c r="E3" s="15">
        <v>4000</v>
      </c>
      <c r="F3" s="15">
        <v>4000</v>
      </c>
      <c r="G3" s="15">
        <v>5000</v>
      </c>
      <c r="H3" s="16">
        <v>6000</v>
      </c>
      <c r="I3" s="16">
        <v>3000</v>
      </c>
      <c r="J3" s="16">
        <v>3000</v>
      </c>
      <c r="K3" s="16">
        <v>2000</v>
      </c>
      <c r="L3" s="16">
        <v>2000</v>
      </c>
      <c r="M3" s="16">
        <v>2000</v>
      </c>
      <c r="N3" s="16">
        <v>2000</v>
      </c>
      <c r="O3" s="17">
        <v>92000000</v>
      </c>
      <c r="P3" s="17">
        <v>100000000</v>
      </c>
      <c r="Q3" s="17">
        <v>105000000</v>
      </c>
      <c r="R3" s="18">
        <v>110000000</v>
      </c>
      <c r="S3" s="18">
        <f>T3+U3+V3+W3+X3+Y3+Z3+AA3+AB3+AC3+AD3+AE3</f>
        <v>4288000000000</v>
      </c>
      <c r="T3" s="19">
        <f>O3*C3</f>
        <v>460000000000</v>
      </c>
      <c r="U3" s="20">
        <f>D3*O3</f>
        <v>460000000000</v>
      </c>
      <c r="V3" s="21">
        <f>O3*E3</f>
        <v>368000000000</v>
      </c>
      <c r="W3" s="21">
        <f>P3*F3</f>
        <v>400000000000</v>
      </c>
      <c r="X3" s="21">
        <f>P3*G3</f>
        <v>500000000000</v>
      </c>
      <c r="Y3" s="21">
        <f>P3*H3</f>
        <v>600000000000</v>
      </c>
      <c r="Z3" s="21">
        <f>I3*Q3</f>
        <v>315000000000</v>
      </c>
      <c r="AA3" s="21">
        <f>Q3*J3</f>
        <v>315000000000</v>
      </c>
      <c r="AB3" s="21">
        <f>Q3*K3</f>
        <v>210000000000</v>
      </c>
      <c r="AC3" s="22">
        <f>L3*R3</f>
        <v>220000000000</v>
      </c>
      <c r="AD3" s="22">
        <f>R3*M3</f>
        <v>220000000000</v>
      </c>
      <c r="AE3" s="22">
        <f>R3*N3</f>
        <v>220000000000</v>
      </c>
    </row>
    <row r="4" spans="1:31" ht="19.5" x14ac:dyDescent="0.25">
      <c r="A4" s="13" t="s">
        <v>31</v>
      </c>
      <c r="B4" s="14">
        <f t="shared" ref="B4:B8" si="0">C4+D4+E4+F4+G4+H4+I4+J4+K4+L4+N4+M4</f>
        <v>31400</v>
      </c>
      <c r="C4" s="15">
        <v>2350</v>
      </c>
      <c r="D4" s="15">
        <v>3250</v>
      </c>
      <c r="E4" s="15">
        <v>2450</v>
      </c>
      <c r="F4" s="15">
        <v>2250</v>
      </c>
      <c r="G4" s="15">
        <v>3450</v>
      </c>
      <c r="H4" s="16">
        <v>2250</v>
      </c>
      <c r="I4" s="16">
        <v>3250</v>
      </c>
      <c r="J4" s="16">
        <v>2950</v>
      </c>
      <c r="K4" s="16">
        <v>2250</v>
      </c>
      <c r="L4" s="16">
        <v>2150</v>
      </c>
      <c r="M4" s="16">
        <v>2350</v>
      </c>
      <c r="N4" s="16">
        <v>2450</v>
      </c>
      <c r="O4" s="17">
        <v>92000000</v>
      </c>
      <c r="P4" s="17">
        <v>100000000</v>
      </c>
      <c r="Q4" s="17">
        <v>105000000</v>
      </c>
      <c r="R4" s="18">
        <v>110000000</v>
      </c>
      <c r="S4" s="18">
        <f t="shared" ref="S4:S8" si="1">T4+U4+V4+W4+X4+Y4+Z4+AA4+AB4+AC4+AD4+AE4</f>
        <v>3187350000000</v>
      </c>
      <c r="T4" s="19">
        <f>O4*C4</f>
        <v>216200000000</v>
      </c>
      <c r="U4" s="20">
        <f t="shared" ref="U4:U8" si="2">D4*O4</f>
        <v>299000000000</v>
      </c>
      <c r="V4" s="21">
        <f t="shared" ref="V4:W8" si="3">O4*E4</f>
        <v>225400000000</v>
      </c>
      <c r="W4" s="21">
        <f t="shared" si="3"/>
        <v>225000000000</v>
      </c>
      <c r="X4" s="21">
        <f t="shared" ref="X4:X8" si="4">P4*G4</f>
        <v>345000000000</v>
      </c>
      <c r="Y4" s="21">
        <f t="shared" ref="Y4:Z16" si="5">P4*H4</f>
        <v>225000000000</v>
      </c>
      <c r="Z4" s="21">
        <f t="shared" ref="Z4:Z8" si="6">I4*Q4</f>
        <v>341250000000</v>
      </c>
      <c r="AA4" s="21">
        <f t="shared" ref="AA4:AA8" si="7">Q4*J4</f>
        <v>309750000000</v>
      </c>
      <c r="AB4" s="21">
        <f t="shared" ref="AB4:AB8" si="8">Q4*K4</f>
        <v>236250000000</v>
      </c>
      <c r="AC4" s="22">
        <f t="shared" ref="AC4:AC8" si="9">L4*R4</f>
        <v>236500000000</v>
      </c>
      <c r="AD4" s="22">
        <f t="shared" ref="AD4:AD8" si="10">R4*M4</f>
        <v>258500000000</v>
      </c>
      <c r="AE4" s="22">
        <f t="shared" ref="AE4:AE8" si="11">R4*N4</f>
        <v>269500000000</v>
      </c>
    </row>
    <row r="5" spans="1:31" ht="19.5" x14ac:dyDescent="0.25">
      <c r="A5" s="13" t="s">
        <v>32</v>
      </c>
      <c r="B5" s="14">
        <f t="shared" si="0"/>
        <v>3600</v>
      </c>
      <c r="C5" s="15">
        <v>500</v>
      </c>
      <c r="D5" s="15">
        <v>400</v>
      </c>
      <c r="E5" s="15">
        <v>100</v>
      </c>
      <c r="F5" s="15">
        <v>200</v>
      </c>
      <c r="G5" s="15">
        <v>200</v>
      </c>
      <c r="H5" s="16">
        <v>400</v>
      </c>
      <c r="I5" s="16">
        <v>200</v>
      </c>
      <c r="J5" s="16">
        <v>400</v>
      </c>
      <c r="K5" s="16">
        <v>300</v>
      </c>
      <c r="L5" s="16">
        <v>400</v>
      </c>
      <c r="M5" s="16">
        <v>300</v>
      </c>
      <c r="N5" s="16">
        <v>200</v>
      </c>
      <c r="O5" s="17">
        <v>92000000</v>
      </c>
      <c r="P5" s="17">
        <v>100400000</v>
      </c>
      <c r="Q5" s="17">
        <v>105400000</v>
      </c>
      <c r="R5" s="17">
        <v>110400000</v>
      </c>
      <c r="S5" s="18">
        <f t="shared" si="1"/>
        <v>366540000000</v>
      </c>
      <c r="T5" s="19">
        <f t="shared" ref="T5:T8" si="12">O5*C5</f>
        <v>46000000000</v>
      </c>
      <c r="U5" s="20">
        <f t="shared" si="2"/>
        <v>36800000000</v>
      </c>
      <c r="V5" s="21">
        <f t="shared" si="3"/>
        <v>9200000000</v>
      </c>
      <c r="W5" s="21">
        <f t="shared" si="3"/>
        <v>20080000000</v>
      </c>
      <c r="X5" s="21">
        <f t="shared" si="4"/>
        <v>20080000000</v>
      </c>
      <c r="Y5" s="21">
        <f t="shared" si="5"/>
        <v>40160000000</v>
      </c>
      <c r="Z5" s="21">
        <f t="shared" si="6"/>
        <v>21080000000</v>
      </c>
      <c r="AA5" s="21">
        <f t="shared" si="7"/>
        <v>42160000000</v>
      </c>
      <c r="AB5" s="21">
        <f t="shared" si="8"/>
        <v>31620000000</v>
      </c>
      <c r="AC5" s="22">
        <f t="shared" si="9"/>
        <v>44160000000</v>
      </c>
      <c r="AD5" s="22">
        <f t="shared" si="10"/>
        <v>33120000000</v>
      </c>
      <c r="AE5" s="22">
        <f t="shared" si="11"/>
        <v>22080000000</v>
      </c>
    </row>
    <row r="6" spans="1:31" ht="19.5" x14ac:dyDescent="0.25">
      <c r="A6" s="13" t="s">
        <v>33</v>
      </c>
      <c r="B6" s="14">
        <f t="shared" si="0"/>
        <v>4400</v>
      </c>
      <c r="C6" s="15">
        <v>100</v>
      </c>
      <c r="D6" s="15">
        <v>300</v>
      </c>
      <c r="E6" s="15">
        <v>400</v>
      </c>
      <c r="F6" s="15">
        <v>500</v>
      </c>
      <c r="G6" s="15">
        <v>300</v>
      </c>
      <c r="H6" s="16">
        <v>300</v>
      </c>
      <c r="I6" s="16">
        <v>500</v>
      </c>
      <c r="J6" s="16">
        <v>600</v>
      </c>
      <c r="K6" s="16">
        <v>400</v>
      </c>
      <c r="L6" s="16">
        <v>400</v>
      </c>
      <c r="M6" s="16">
        <v>300</v>
      </c>
      <c r="N6" s="16">
        <v>300</v>
      </c>
      <c r="O6" s="17">
        <v>133000000</v>
      </c>
      <c r="P6" s="17">
        <v>139050000</v>
      </c>
      <c r="Q6" s="17">
        <v>145100000</v>
      </c>
      <c r="R6" s="18">
        <v>151150000</v>
      </c>
      <c r="S6" s="18">
        <f t="shared" si="1"/>
        <v>628155000000</v>
      </c>
      <c r="T6" s="19">
        <f t="shared" si="12"/>
        <v>13300000000</v>
      </c>
      <c r="U6" s="20">
        <f t="shared" si="2"/>
        <v>39900000000</v>
      </c>
      <c r="V6" s="21">
        <f t="shared" si="3"/>
        <v>53200000000</v>
      </c>
      <c r="W6" s="21">
        <f t="shared" si="3"/>
        <v>69525000000</v>
      </c>
      <c r="X6" s="21">
        <f t="shared" si="4"/>
        <v>41715000000</v>
      </c>
      <c r="Y6" s="21">
        <f t="shared" si="5"/>
        <v>41715000000</v>
      </c>
      <c r="Z6" s="21">
        <f t="shared" si="6"/>
        <v>72550000000</v>
      </c>
      <c r="AA6" s="21">
        <f t="shared" si="7"/>
        <v>87060000000</v>
      </c>
      <c r="AB6" s="21">
        <f t="shared" si="8"/>
        <v>58040000000</v>
      </c>
      <c r="AC6" s="22">
        <f t="shared" si="9"/>
        <v>60460000000</v>
      </c>
      <c r="AD6" s="22">
        <f t="shared" si="10"/>
        <v>45345000000</v>
      </c>
      <c r="AE6" s="22">
        <f t="shared" si="11"/>
        <v>45345000000</v>
      </c>
    </row>
    <row r="7" spans="1:31" ht="19.5" x14ac:dyDescent="0.25">
      <c r="A7" s="13" t="s">
        <v>34</v>
      </c>
      <c r="B7" s="14">
        <f t="shared" si="0"/>
        <v>600</v>
      </c>
      <c r="C7" s="15">
        <v>50</v>
      </c>
      <c r="D7" s="15">
        <v>50</v>
      </c>
      <c r="E7" s="15">
        <v>50</v>
      </c>
      <c r="F7" s="15">
        <v>50</v>
      </c>
      <c r="G7" s="15">
        <v>50</v>
      </c>
      <c r="H7" s="16">
        <v>50</v>
      </c>
      <c r="I7" s="16">
        <v>50</v>
      </c>
      <c r="J7" s="16">
        <v>50</v>
      </c>
      <c r="K7" s="16">
        <v>50</v>
      </c>
      <c r="L7" s="16">
        <v>50</v>
      </c>
      <c r="M7" s="16">
        <v>50</v>
      </c>
      <c r="N7" s="16">
        <v>50</v>
      </c>
      <c r="O7" s="17">
        <v>107500000</v>
      </c>
      <c r="P7" s="17">
        <v>112875000</v>
      </c>
      <c r="Q7" s="17">
        <v>118250000.00000001</v>
      </c>
      <c r="R7" s="18">
        <v>123624999.99999999</v>
      </c>
      <c r="S7" s="18">
        <f t="shared" si="1"/>
        <v>69337500000</v>
      </c>
      <c r="T7" s="19">
        <f t="shared" si="12"/>
        <v>5375000000</v>
      </c>
      <c r="U7" s="20">
        <f t="shared" si="2"/>
        <v>5375000000</v>
      </c>
      <c r="V7" s="21">
        <f t="shared" si="3"/>
        <v>5375000000</v>
      </c>
      <c r="W7" s="21">
        <f t="shared" si="3"/>
        <v>5643750000</v>
      </c>
      <c r="X7" s="21">
        <f t="shared" si="4"/>
        <v>5643750000</v>
      </c>
      <c r="Y7" s="21">
        <f t="shared" si="5"/>
        <v>5643750000</v>
      </c>
      <c r="Z7" s="21">
        <f t="shared" si="6"/>
        <v>5912500000.000001</v>
      </c>
      <c r="AA7" s="21">
        <f t="shared" si="7"/>
        <v>5912500000.000001</v>
      </c>
      <c r="AB7" s="21">
        <f t="shared" si="8"/>
        <v>5912500000.000001</v>
      </c>
      <c r="AC7" s="22">
        <f t="shared" si="9"/>
        <v>6181249999.999999</v>
      </c>
      <c r="AD7" s="22">
        <f t="shared" si="10"/>
        <v>6181249999.999999</v>
      </c>
      <c r="AE7" s="22">
        <f t="shared" si="11"/>
        <v>6181249999.999999</v>
      </c>
    </row>
    <row r="8" spans="1:31" ht="20.25" thickBot="1" x14ac:dyDescent="0.3">
      <c r="A8" s="23" t="s">
        <v>35</v>
      </c>
      <c r="B8" s="14">
        <f t="shared" si="0"/>
        <v>277000</v>
      </c>
      <c r="C8" s="15">
        <v>21000</v>
      </c>
      <c r="D8" s="15">
        <v>27000</v>
      </c>
      <c r="E8" s="15">
        <v>28000</v>
      </c>
      <c r="F8" s="15">
        <v>29000</v>
      </c>
      <c r="G8" s="15">
        <v>23000</v>
      </c>
      <c r="H8" s="16">
        <v>22000</v>
      </c>
      <c r="I8" s="16">
        <v>20000</v>
      </c>
      <c r="J8" s="16">
        <v>19000</v>
      </c>
      <c r="K8" s="16">
        <v>20000</v>
      </c>
      <c r="L8" s="16">
        <v>20000</v>
      </c>
      <c r="M8" s="16">
        <v>22000</v>
      </c>
      <c r="N8" s="16">
        <v>26000</v>
      </c>
      <c r="O8" s="17">
        <v>86000000</v>
      </c>
      <c r="P8" s="17">
        <v>86000000</v>
      </c>
      <c r="Q8" s="17">
        <v>86000000</v>
      </c>
      <c r="R8" s="17">
        <v>86000000</v>
      </c>
      <c r="S8" s="18">
        <f t="shared" si="1"/>
        <v>23822000000000</v>
      </c>
      <c r="T8" s="19">
        <f t="shared" si="12"/>
        <v>1806000000000</v>
      </c>
      <c r="U8" s="20">
        <f t="shared" si="2"/>
        <v>2322000000000</v>
      </c>
      <c r="V8" s="21">
        <f t="shared" si="3"/>
        <v>2408000000000</v>
      </c>
      <c r="W8" s="21">
        <f t="shared" si="3"/>
        <v>2494000000000</v>
      </c>
      <c r="X8" s="21">
        <f t="shared" si="4"/>
        <v>1978000000000</v>
      </c>
      <c r="Y8" s="21">
        <f t="shared" si="5"/>
        <v>1892000000000</v>
      </c>
      <c r="Z8" s="21">
        <f t="shared" si="6"/>
        <v>1720000000000</v>
      </c>
      <c r="AA8" s="21">
        <f t="shared" si="7"/>
        <v>1634000000000</v>
      </c>
      <c r="AB8" s="21">
        <f t="shared" si="8"/>
        <v>1720000000000</v>
      </c>
      <c r="AC8" s="22">
        <f t="shared" si="9"/>
        <v>1720000000000</v>
      </c>
      <c r="AD8" s="22">
        <f t="shared" si="10"/>
        <v>1892000000000</v>
      </c>
      <c r="AE8" s="22">
        <f t="shared" si="11"/>
        <v>2236000000000</v>
      </c>
    </row>
    <row r="9" spans="1:31" ht="20.25" thickBot="1" x14ac:dyDescent="0.3">
      <c r="A9" s="24" t="s">
        <v>36</v>
      </c>
      <c r="B9" s="25">
        <f>SUM(B3:B8)</f>
        <v>360000</v>
      </c>
      <c r="C9" s="25">
        <f>SUM(C3:C8)</f>
        <v>29000</v>
      </c>
      <c r="D9" s="25">
        <f t="shared" ref="D9:N9" si="13">SUM(D3:D8)</f>
        <v>36000</v>
      </c>
      <c r="E9" s="25">
        <f t="shared" si="13"/>
        <v>35000</v>
      </c>
      <c r="F9" s="25">
        <f t="shared" si="13"/>
        <v>36000</v>
      </c>
      <c r="G9" s="25">
        <f t="shared" si="13"/>
        <v>32000</v>
      </c>
      <c r="H9" s="25">
        <f t="shared" si="13"/>
        <v>31000</v>
      </c>
      <c r="I9" s="25">
        <f t="shared" si="13"/>
        <v>27000</v>
      </c>
      <c r="J9" s="25">
        <f t="shared" si="13"/>
        <v>26000</v>
      </c>
      <c r="K9" s="25">
        <f t="shared" si="13"/>
        <v>25000</v>
      </c>
      <c r="L9" s="25">
        <f t="shared" si="13"/>
        <v>25000</v>
      </c>
      <c r="M9" s="25">
        <f t="shared" si="13"/>
        <v>27000</v>
      </c>
      <c r="N9" s="25">
        <f t="shared" si="13"/>
        <v>31000</v>
      </c>
      <c r="O9" s="26"/>
      <c r="P9" s="26"/>
      <c r="Q9" s="26"/>
      <c r="R9" s="26"/>
      <c r="S9" s="27">
        <f>SUM(S3:S8)</f>
        <v>32361382500000</v>
      </c>
      <c r="T9" s="11">
        <f>SUM(T3:T8)</f>
        <v>2546875000000</v>
      </c>
      <c r="U9" s="11">
        <f>SUM(U3:U8)</f>
        <v>3163075000000</v>
      </c>
      <c r="V9" s="28">
        <f t="shared" ref="V9:Y9" si="14">SUM(V3:V8)</f>
        <v>3069175000000</v>
      </c>
      <c r="W9" s="28">
        <f t="shared" si="14"/>
        <v>3214248750000</v>
      </c>
      <c r="X9" s="28">
        <f t="shared" si="14"/>
        <v>2890438750000</v>
      </c>
      <c r="Y9" s="28">
        <f t="shared" si="14"/>
        <v>2804518750000</v>
      </c>
      <c r="Z9" s="28">
        <f>SUM(Z3:Z8)</f>
        <v>2475792500000</v>
      </c>
      <c r="AA9" s="28">
        <f t="shared" ref="AA9:AE9" si="15">SUM(AA3:AA8)</f>
        <v>2393882500000</v>
      </c>
      <c r="AB9" s="28">
        <f t="shared" si="15"/>
        <v>2261822500000</v>
      </c>
      <c r="AC9" s="28">
        <f t="shared" si="15"/>
        <v>2287301250000</v>
      </c>
      <c r="AD9" s="28">
        <f t="shared" si="15"/>
        <v>2455146250000</v>
      </c>
      <c r="AE9" s="28">
        <f t="shared" si="15"/>
        <v>2799106250000</v>
      </c>
    </row>
    <row r="10" spans="1:31" ht="24" x14ac:dyDescent="0.25">
      <c r="A10" s="29" t="s">
        <v>37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1"/>
      <c r="O10" s="32"/>
      <c r="P10" s="32"/>
      <c r="Q10" s="32"/>
      <c r="R10" s="32"/>
      <c r="S10" s="32"/>
      <c r="T10" s="11"/>
      <c r="U10" s="12"/>
      <c r="V10" s="12"/>
      <c r="W10" s="12"/>
      <c r="X10" s="12"/>
      <c r="Y10" s="21"/>
      <c r="Z10" s="28"/>
      <c r="AA10" s="12"/>
      <c r="AB10" s="12"/>
    </row>
    <row r="11" spans="1:31" ht="19.5" x14ac:dyDescent="0.25">
      <c r="A11" s="33" t="s">
        <v>38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6"/>
      <c r="P11" s="36"/>
      <c r="Q11" s="36"/>
      <c r="R11" s="36"/>
      <c r="S11" s="36"/>
      <c r="T11" s="11"/>
      <c r="U11" s="12"/>
      <c r="V11" s="12"/>
      <c r="W11" s="12"/>
      <c r="X11" s="12"/>
      <c r="Y11" s="21"/>
      <c r="Z11" s="28"/>
      <c r="AA11" s="12"/>
      <c r="AB11" s="12"/>
    </row>
    <row r="12" spans="1:31" ht="21.75" x14ac:dyDescent="0.25">
      <c r="A12" s="13" t="s">
        <v>39</v>
      </c>
      <c r="B12" s="37">
        <f>C12+D12+E12+F12+G12+H12+I12+J12+K12+L12+M12+N12</f>
        <v>274000</v>
      </c>
      <c r="C12" s="38">
        <v>15000</v>
      </c>
      <c r="D12" s="38">
        <v>24000</v>
      </c>
      <c r="E12" s="38">
        <v>18000</v>
      </c>
      <c r="F12" s="38">
        <v>19000</v>
      </c>
      <c r="G12" s="38">
        <v>19000</v>
      </c>
      <c r="H12" s="16">
        <v>18000</v>
      </c>
      <c r="I12" s="16">
        <v>34000</v>
      </c>
      <c r="J12" s="16">
        <v>32000</v>
      </c>
      <c r="K12" s="16">
        <v>31000</v>
      </c>
      <c r="L12" s="16">
        <v>22000</v>
      </c>
      <c r="M12" s="16">
        <v>21000</v>
      </c>
      <c r="N12" s="16">
        <v>21000</v>
      </c>
      <c r="O12" s="17">
        <v>92000000</v>
      </c>
      <c r="P12" s="17">
        <v>100000000</v>
      </c>
      <c r="Q12" s="17">
        <v>105000000</v>
      </c>
      <c r="R12" s="18">
        <v>110000000</v>
      </c>
      <c r="S12" s="18">
        <f>T12+U12+V12+W12+X12+Y12+Z12+AA12+AB12+AC12+AD12+AE12</f>
        <v>28069000000000</v>
      </c>
      <c r="T12" s="19">
        <f>O12*C12</f>
        <v>1380000000000</v>
      </c>
      <c r="U12" s="39">
        <f>O12*D12</f>
        <v>2208000000000</v>
      </c>
      <c r="V12" s="21">
        <f>O12*E12</f>
        <v>1656000000000</v>
      </c>
      <c r="W12" s="21">
        <f>P12*F12</f>
        <v>1900000000000</v>
      </c>
      <c r="X12" s="21">
        <f>G12*P12</f>
        <v>1900000000000</v>
      </c>
      <c r="Y12" s="21">
        <f t="shared" si="5"/>
        <v>1800000000000</v>
      </c>
      <c r="Z12" s="28">
        <f>Q12*I12</f>
        <v>3570000000000</v>
      </c>
      <c r="AA12" s="21">
        <f>Q12*J12</f>
        <v>3360000000000</v>
      </c>
      <c r="AB12" s="21">
        <f>Q12*K12</f>
        <v>3255000000000</v>
      </c>
      <c r="AC12" s="22">
        <f>R12*L12</f>
        <v>2420000000000</v>
      </c>
      <c r="AD12" s="22">
        <f>R12*M12</f>
        <v>2310000000000</v>
      </c>
      <c r="AE12" s="22">
        <f>R12*N12</f>
        <v>2310000000000</v>
      </c>
    </row>
    <row r="13" spans="1:31" ht="21.75" x14ac:dyDescent="0.25">
      <c r="A13" s="13" t="s">
        <v>40</v>
      </c>
      <c r="B13" s="37">
        <f t="shared" ref="B13:B16" si="16">C13+D13+E13+F13+G13+H13+I13+J13+K13+L13+M13+N13</f>
        <v>71000</v>
      </c>
      <c r="C13" s="38">
        <v>4000</v>
      </c>
      <c r="D13" s="38">
        <v>4000</v>
      </c>
      <c r="E13" s="38">
        <v>4000</v>
      </c>
      <c r="F13" s="38">
        <v>5000</v>
      </c>
      <c r="G13" s="38">
        <v>5000</v>
      </c>
      <c r="H13" s="16">
        <v>4000</v>
      </c>
      <c r="I13" s="16">
        <v>7000</v>
      </c>
      <c r="J13" s="16">
        <v>6000</v>
      </c>
      <c r="K13" s="16">
        <v>8000</v>
      </c>
      <c r="L13" s="16">
        <v>8000</v>
      </c>
      <c r="M13" s="16">
        <v>8000</v>
      </c>
      <c r="N13" s="16">
        <v>8000</v>
      </c>
      <c r="O13" s="17">
        <v>92000000</v>
      </c>
      <c r="P13" s="17">
        <v>100000000</v>
      </c>
      <c r="Q13" s="17">
        <v>105000000</v>
      </c>
      <c r="R13" s="18">
        <v>110000000</v>
      </c>
      <c r="S13" s="18">
        <f t="shared" ref="S13:S16" si="17">T13+U13+V13+W13+X13+Y13+Z13+AA13+AB13+AC13+AD13+AE13</f>
        <v>7349000000000</v>
      </c>
      <c r="T13" s="19">
        <f>O13*C13</f>
        <v>368000000000</v>
      </c>
      <c r="U13" s="39">
        <f t="shared" ref="U13:U16" si="18">O13*D13</f>
        <v>368000000000</v>
      </c>
      <c r="V13" s="21">
        <f t="shared" ref="V13:W16" si="19">O13*E13</f>
        <v>368000000000</v>
      </c>
      <c r="W13" s="21">
        <f t="shared" si="19"/>
        <v>500000000000</v>
      </c>
      <c r="X13" s="21">
        <f t="shared" ref="X13:X16" si="20">G13*P13</f>
        <v>500000000000</v>
      </c>
      <c r="Y13" s="21">
        <f t="shared" si="5"/>
        <v>400000000000</v>
      </c>
      <c r="Z13" s="28">
        <f t="shared" si="5"/>
        <v>735000000000</v>
      </c>
      <c r="AA13" s="21">
        <f t="shared" ref="AA13:AA16" si="21">Q13*J13</f>
        <v>630000000000</v>
      </c>
      <c r="AB13" s="21">
        <f t="shared" ref="AB13:AC16" si="22">Q13*K13</f>
        <v>840000000000</v>
      </c>
      <c r="AC13" s="22">
        <f t="shared" si="22"/>
        <v>880000000000</v>
      </c>
      <c r="AD13" s="22">
        <f t="shared" ref="AD13:AD16" si="23">R13*M13</f>
        <v>880000000000</v>
      </c>
      <c r="AE13" s="22">
        <f t="shared" ref="AE13:AE16" si="24">R13*N13</f>
        <v>880000000000</v>
      </c>
    </row>
    <row r="14" spans="1:31" ht="21.75" x14ac:dyDescent="0.25">
      <c r="A14" s="13" t="s">
        <v>41</v>
      </c>
      <c r="B14" s="37">
        <f t="shared" si="16"/>
        <v>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7"/>
      <c r="P14" s="17"/>
      <c r="Q14" s="17"/>
      <c r="R14" s="18"/>
      <c r="S14" s="18">
        <f t="shared" si="17"/>
        <v>0</v>
      </c>
      <c r="T14" s="19">
        <f>O14*C14</f>
        <v>0</v>
      </c>
      <c r="U14" s="39">
        <f t="shared" si="18"/>
        <v>0</v>
      </c>
      <c r="V14" s="21">
        <f t="shared" si="19"/>
        <v>0</v>
      </c>
      <c r="W14" s="21">
        <f t="shared" si="19"/>
        <v>0</v>
      </c>
      <c r="X14" s="21">
        <f t="shared" si="20"/>
        <v>0</v>
      </c>
      <c r="Y14" s="21">
        <f t="shared" si="5"/>
        <v>0</v>
      </c>
      <c r="Z14" s="28">
        <f t="shared" si="5"/>
        <v>0</v>
      </c>
      <c r="AA14" s="21">
        <f t="shared" si="21"/>
        <v>0</v>
      </c>
      <c r="AB14" s="21">
        <f t="shared" si="22"/>
        <v>0</v>
      </c>
      <c r="AC14" s="22">
        <f t="shared" si="22"/>
        <v>0</v>
      </c>
      <c r="AD14" s="22">
        <f t="shared" si="23"/>
        <v>0</v>
      </c>
      <c r="AE14" s="22">
        <f t="shared" si="24"/>
        <v>0</v>
      </c>
    </row>
    <row r="15" spans="1:31" ht="21.75" x14ac:dyDescent="0.25">
      <c r="A15" s="13" t="s">
        <v>42</v>
      </c>
      <c r="B15" s="37">
        <f t="shared" si="16"/>
        <v>148000</v>
      </c>
      <c r="C15" s="40">
        <v>9000</v>
      </c>
      <c r="D15" s="40">
        <v>11000</v>
      </c>
      <c r="E15" s="40">
        <v>10000</v>
      </c>
      <c r="F15" s="40">
        <v>8000</v>
      </c>
      <c r="G15" s="40">
        <v>16000</v>
      </c>
      <c r="H15" s="16">
        <v>14000</v>
      </c>
      <c r="I15" s="16">
        <v>14000</v>
      </c>
      <c r="J15" s="16">
        <v>12000</v>
      </c>
      <c r="K15" s="16">
        <v>13000</v>
      </c>
      <c r="L15" s="16">
        <v>12000</v>
      </c>
      <c r="M15" s="16">
        <v>14000</v>
      </c>
      <c r="N15" s="16">
        <v>15000</v>
      </c>
      <c r="O15" s="17">
        <v>120000000</v>
      </c>
      <c r="P15" s="17">
        <v>130000000</v>
      </c>
      <c r="Q15" s="17">
        <v>134000000</v>
      </c>
      <c r="R15" s="17">
        <v>140000000</v>
      </c>
      <c r="S15" s="18">
        <f t="shared" si="17"/>
        <v>19506000000000</v>
      </c>
      <c r="T15" s="19">
        <f>O15*C15</f>
        <v>1080000000000</v>
      </c>
      <c r="U15" s="39">
        <f t="shared" si="18"/>
        <v>1320000000000</v>
      </c>
      <c r="V15" s="21">
        <f t="shared" si="19"/>
        <v>1200000000000</v>
      </c>
      <c r="W15" s="21">
        <f t="shared" si="19"/>
        <v>1040000000000</v>
      </c>
      <c r="X15" s="21">
        <f t="shared" si="20"/>
        <v>2080000000000</v>
      </c>
      <c r="Y15" s="21">
        <f t="shared" si="5"/>
        <v>1820000000000</v>
      </c>
      <c r="Z15" s="28">
        <f t="shared" si="5"/>
        <v>1876000000000</v>
      </c>
      <c r="AA15" s="21">
        <f t="shared" si="21"/>
        <v>1608000000000</v>
      </c>
      <c r="AB15" s="21">
        <f t="shared" si="22"/>
        <v>1742000000000</v>
      </c>
      <c r="AC15" s="22">
        <f t="shared" si="22"/>
        <v>1680000000000</v>
      </c>
      <c r="AD15" s="22">
        <f t="shared" si="23"/>
        <v>1960000000000</v>
      </c>
      <c r="AE15" s="22">
        <f t="shared" si="24"/>
        <v>2100000000000</v>
      </c>
    </row>
    <row r="16" spans="1:31" ht="22.5" thickBot="1" x14ac:dyDescent="0.3">
      <c r="A16" s="13" t="s">
        <v>43</v>
      </c>
      <c r="B16" s="37">
        <f t="shared" si="16"/>
        <v>72000</v>
      </c>
      <c r="C16" s="40">
        <v>6000</v>
      </c>
      <c r="D16" s="40">
        <v>5000</v>
      </c>
      <c r="E16" s="40">
        <v>7000</v>
      </c>
      <c r="F16" s="40">
        <v>6000</v>
      </c>
      <c r="G16" s="40">
        <v>7000</v>
      </c>
      <c r="H16" s="16">
        <v>6000</v>
      </c>
      <c r="I16" s="16">
        <v>5000</v>
      </c>
      <c r="J16" s="16">
        <v>7000</v>
      </c>
      <c r="K16" s="16">
        <v>6000</v>
      </c>
      <c r="L16" s="16">
        <v>6000</v>
      </c>
      <c r="M16" s="16">
        <v>5000</v>
      </c>
      <c r="N16" s="16">
        <v>6000</v>
      </c>
      <c r="O16" s="17">
        <v>120000000</v>
      </c>
      <c r="P16" s="17">
        <v>130000000</v>
      </c>
      <c r="Q16" s="17">
        <v>134000000</v>
      </c>
      <c r="R16" s="17">
        <v>140000000</v>
      </c>
      <c r="S16" s="18">
        <f t="shared" si="17"/>
        <v>9422000000000</v>
      </c>
      <c r="T16" s="19">
        <f>O16*C16</f>
        <v>720000000000</v>
      </c>
      <c r="U16" s="39">
        <f t="shared" si="18"/>
        <v>600000000000</v>
      </c>
      <c r="V16" s="21">
        <f t="shared" si="19"/>
        <v>840000000000</v>
      </c>
      <c r="W16" s="21">
        <f t="shared" si="19"/>
        <v>780000000000</v>
      </c>
      <c r="X16" s="21">
        <f t="shared" si="20"/>
        <v>910000000000</v>
      </c>
      <c r="Y16" s="21">
        <f t="shared" si="5"/>
        <v>780000000000</v>
      </c>
      <c r="Z16" s="28">
        <f t="shared" si="5"/>
        <v>670000000000</v>
      </c>
      <c r="AA16" s="21">
        <f t="shared" si="21"/>
        <v>938000000000</v>
      </c>
      <c r="AB16" s="21">
        <f t="shared" si="22"/>
        <v>804000000000</v>
      </c>
      <c r="AC16" s="22">
        <f t="shared" si="22"/>
        <v>840000000000</v>
      </c>
      <c r="AD16" s="22">
        <f t="shared" si="23"/>
        <v>700000000000</v>
      </c>
      <c r="AE16" s="22">
        <f t="shared" si="24"/>
        <v>840000000000</v>
      </c>
    </row>
    <row r="17" spans="1:31" ht="20.25" thickBot="1" x14ac:dyDescent="0.3">
      <c r="A17" s="41" t="s">
        <v>44</v>
      </c>
      <c r="B17" s="42">
        <f>SUM(B12:B16)</f>
        <v>565000</v>
      </c>
      <c r="C17" s="42">
        <f t="shared" ref="C17:N17" si="25">SUM(C12:C16)</f>
        <v>34000</v>
      </c>
      <c r="D17" s="42">
        <f t="shared" si="25"/>
        <v>44000</v>
      </c>
      <c r="E17" s="42">
        <f t="shared" si="25"/>
        <v>39000</v>
      </c>
      <c r="F17" s="42">
        <f t="shared" si="25"/>
        <v>38000</v>
      </c>
      <c r="G17" s="42">
        <f t="shared" si="25"/>
        <v>47000</v>
      </c>
      <c r="H17" s="42">
        <f t="shared" si="25"/>
        <v>42000</v>
      </c>
      <c r="I17" s="42">
        <f t="shared" si="25"/>
        <v>60000</v>
      </c>
      <c r="J17" s="42">
        <f t="shared" si="25"/>
        <v>57000</v>
      </c>
      <c r="K17" s="42">
        <f t="shared" si="25"/>
        <v>58000</v>
      </c>
      <c r="L17" s="42">
        <f t="shared" si="25"/>
        <v>48000</v>
      </c>
      <c r="M17" s="42">
        <f t="shared" si="25"/>
        <v>48000</v>
      </c>
      <c r="N17" s="42">
        <f t="shared" si="25"/>
        <v>50000</v>
      </c>
      <c r="O17" s="43"/>
      <c r="P17" s="43"/>
      <c r="Q17" s="43"/>
      <c r="R17" s="43">
        <v>0</v>
      </c>
      <c r="S17" s="27">
        <f>SUM(S12:S16)</f>
        <v>64346000000000</v>
      </c>
      <c r="T17" s="19">
        <f>SUM(T12:T16)</f>
        <v>3548000000000</v>
      </c>
      <c r="U17" s="19">
        <f t="shared" ref="U17:AE17" si="26">SUM(U12:U16)</f>
        <v>4496000000000</v>
      </c>
      <c r="V17" s="19">
        <f t="shared" si="26"/>
        <v>4064000000000</v>
      </c>
      <c r="W17" s="19">
        <f t="shared" si="26"/>
        <v>4220000000000</v>
      </c>
      <c r="X17" s="19">
        <f t="shared" si="26"/>
        <v>5390000000000</v>
      </c>
      <c r="Y17" s="19">
        <f t="shared" si="26"/>
        <v>4800000000000</v>
      </c>
      <c r="Z17" s="19">
        <f t="shared" si="26"/>
        <v>6851000000000</v>
      </c>
      <c r="AA17" s="19">
        <f t="shared" si="26"/>
        <v>6536000000000</v>
      </c>
      <c r="AB17" s="21">
        <f>SUM(AB12:AB16)</f>
        <v>6641000000000</v>
      </c>
      <c r="AC17" s="19">
        <f t="shared" si="26"/>
        <v>5820000000000</v>
      </c>
      <c r="AD17" s="19">
        <f t="shared" si="26"/>
        <v>5850000000000</v>
      </c>
      <c r="AE17" s="19">
        <f t="shared" si="26"/>
        <v>6130000000000</v>
      </c>
    </row>
    <row r="18" spans="1:31" ht="19.5" x14ac:dyDescent="0.25">
      <c r="A18" s="44" t="s">
        <v>45</v>
      </c>
      <c r="B18" s="45">
        <f>B9+B17</f>
        <v>925000</v>
      </c>
      <c r="C18" s="45">
        <f t="shared" ref="C18:N18" si="27">C9+C17</f>
        <v>63000</v>
      </c>
      <c r="D18" s="45">
        <f t="shared" si="27"/>
        <v>80000</v>
      </c>
      <c r="E18" s="45">
        <f t="shared" si="27"/>
        <v>74000</v>
      </c>
      <c r="F18" s="45">
        <f t="shared" si="27"/>
        <v>74000</v>
      </c>
      <c r="G18" s="45">
        <f t="shared" si="27"/>
        <v>79000</v>
      </c>
      <c r="H18" s="45">
        <f t="shared" si="27"/>
        <v>73000</v>
      </c>
      <c r="I18" s="45">
        <f t="shared" si="27"/>
        <v>87000</v>
      </c>
      <c r="J18" s="45">
        <f t="shared" si="27"/>
        <v>83000</v>
      </c>
      <c r="K18" s="45">
        <f t="shared" si="27"/>
        <v>83000</v>
      </c>
      <c r="L18" s="45">
        <f t="shared" si="27"/>
        <v>73000</v>
      </c>
      <c r="M18" s="45">
        <f t="shared" si="27"/>
        <v>75000</v>
      </c>
      <c r="N18" s="45">
        <f t="shared" si="27"/>
        <v>81000</v>
      </c>
      <c r="O18" s="43"/>
      <c r="P18" s="43"/>
      <c r="Q18" s="43"/>
      <c r="R18" s="43"/>
      <c r="S18" s="46">
        <f>S9+S17</f>
        <v>96707382500000</v>
      </c>
      <c r="T18" s="47">
        <f>T9+T17</f>
        <v>6094875000000</v>
      </c>
      <c r="U18" s="47">
        <f t="shared" ref="U18:AE18" si="28">U9+U17</f>
        <v>7659075000000</v>
      </c>
      <c r="V18" s="47">
        <f t="shared" si="28"/>
        <v>7133175000000</v>
      </c>
      <c r="W18" s="47">
        <f t="shared" si="28"/>
        <v>7434248750000</v>
      </c>
      <c r="X18" s="47">
        <f t="shared" si="28"/>
        <v>8280438750000</v>
      </c>
      <c r="Y18" s="47">
        <f t="shared" si="28"/>
        <v>7604518750000</v>
      </c>
      <c r="Z18" s="47">
        <f t="shared" si="28"/>
        <v>9326792500000</v>
      </c>
      <c r="AA18" s="47">
        <f t="shared" si="28"/>
        <v>8929882500000</v>
      </c>
      <c r="AB18" s="47">
        <f t="shared" si="28"/>
        <v>8902822500000</v>
      </c>
      <c r="AC18" s="47">
        <f t="shared" si="28"/>
        <v>8107301250000</v>
      </c>
      <c r="AD18" s="47">
        <f t="shared" si="28"/>
        <v>8305146250000</v>
      </c>
      <c r="AE18" s="47">
        <f t="shared" si="28"/>
        <v>8929106250000</v>
      </c>
    </row>
    <row r="19" spans="1:31" ht="19.5" x14ac:dyDescent="0.25">
      <c r="A19" s="48" t="s">
        <v>46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9"/>
      <c r="P19" s="49"/>
      <c r="Q19" s="49"/>
      <c r="R19" s="49"/>
      <c r="S19" s="49"/>
      <c r="T19" s="11"/>
      <c r="U19" s="28"/>
      <c r="V19" s="28"/>
      <c r="W19" s="28"/>
      <c r="X19" s="28"/>
      <c r="Y19" s="28"/>
      <c r="Z19" s="28"/>
      <c r="AA19" s="28"/>
      <c r="AB19" s="28"/>
    </row>
    <row r="20" spans="1:31" ht="20.25" thickBot="1" x14ac:dyDescent="0.3">
      <c r="A20" s="50" t="s">
        <v>47</v>
      </c>
      <c r="B20" s="51">
        <f>C20+D20+E20+F20+G20+H20+I20+J20+K20+L20+M20+N20</f>
        <v>0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8"/>
      <c r="P20" s="18"/>
      <c r="Q20" s="18"/>
      <c r="R20" s="18"/>
      <c r="S20" s="18">
        <f>T20+U20+V20+W20+X20+Z20+Y20+AA20+AB20+AC20+AD20+AE20</f>
        <v>0</v>
      </c>
      <c r="T20" s="11">
        <f>C20*O20</f>
        <v>0</v>
      </c>
      <c r="U20" s="28">
        <f>D20*O20</f>
        <v>0</v>
      </c>
      <c r="V20" s="28">
        <f>O20*E20</f>
        <v>0</v>
      </c>
      <c r="W20" s="28">
        <f>P20*F20</f>
        <v>0</v>
      </c>
      <c r="X20" s="28">
        <f>P20*G20</f>
        <v>0</v>
      </c>
      <c r="Y20" s="28">
        <f>H20*P20</f>
        <v>0</v>
      </c>
      <c r="Z20" s="28">
        <f>Q20*I20</f>
        <v>0</v>
      </c>
      <c r="AA20" s="28"/>
      <c r="AB20" s="28"/>
    </row>
    <row r="21" spans="1:31" ht="20.25" thickBot="1" x14ac:dyDescent="0.3">
      <c r="A21" s="52" t="s">
        <v>48</v>
      </c>
      <c r="B21" s="51">
        <f>SUM(B20)</f>
        <v>0</v>
      </c>
      <c r="C21" s="51">
        <f t="shared" ref="C21:N21" si="29">SUM(C20)</f>
        <v>0</v>
      </c>
      <c r="D21" s="51">
        <f t="shared" si="29"/>
        <v>0</v>
      </c>
      <c r="E21" s="51">
        <f t="shared" si="29"/>
        <v>0</v>
      </c>
      <c r="F21" s="51">
        <f t="shared" si="29"/>
        <v>0</v>
      </c>
      <c r="G21" s="51">
        <f t="shared" si="29"/>
        <v>0</v>
      </c>
      <c r="H21" s="51">
        <f t="shared" si="29"/>
        <v>0</v>
      </c>
      <c r="I21" s="51">
        <f t="shared" si="29"/>
        <v>0</v>
      </c>
      <c r="J21" s="51">
        <f t="shared" si="29"/>
        <v>0</v>
      </c>
      <c r="K21" s="51">
        <f t="shared" si="29"/>
        <v>0</v>
      </c>
      <c r="L21" s="51">
        <f t="shared" si="29"/>
        <v>0</v>
      </c>
      <c r="M21" s="51">
        <f t="shared" si="29"/>
        <v>0</v>
      </c>
      <c r="N21" s="51">
        <f t="shared" si="29"/>
        <v>0</v>
      </c>
      <c r="O21" s="49"/>
      <c r="P21" s="49"/>
      <c r="Q21" s="49"/>
      <c r="R21" s="49">
        <v>0</v>
      </c>
      <c r="S21" s="27">
        <f>SUM(S20)</f>
        <v>0</v>
      </c>
      <c r="T21" s="53">
        <f>SUM(T20)</f>
        <v>0</v>
      </c>
      <c r="U21" s="53">
        <f>SUM(U20)</f>
        <v>0</v>
      </c>
      <c r="V21" s="53">
        <f t="shared" ref="V21:AE21" si="30">SUM(V20)</f>
        <v>0</v>
      </c>
      <c r="W21" s="53">
        <f t="shared" si="30"/>
        <v>0</v>
      </c>
      <c r="X21" s="53">
        <f t="shared" si="30"/>
        <v>0</v>
      </c>
      <c r="Y21" s="53">
        <f t="shared" si="30"/>
        <v>0</v>
      </c>
      <c r="Z21" s="53">
        <f t="shared" si="30"/>
        <v>0</v>
      </c>
      <c r="AA21" s="53">
        <f t="shared" si="30"/>
        <v>0</v>
      </c>
      <c r="AB21" s="53">
        <f t="shared" si="30"/>
        <v>0</v>
      </c>
      <c r="AC21" s="53">
        <f t="shared" si="30"/>
        <v>0</v>
      </c>
      <c r="AD21" s="53">
        <f t="shared" si="30"/>
        <v>0</v>
      </c>
      <c r="AE21" s="53">
        <f t="shared" si="30"/>
        <v>0</v>
      </c>
    </row>
    <row r="22" spans="1:31" ht="19.5" x14ac:dyDescent="0.25">
      <c r="A22" s="54" t="s">
        <v>49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>
        <v>0</v>
      </c>
      <c r="S22" s="55">
        <v>0</v>
      </c>
      <c r="U22" s="56"/>
      <c r="V22" s="21"/>
      <c r="W22" s="21"/>
      <c r="X22" s="21"/>
      <c r="Y22" s="21"/>
      <c r="Z22" s="21"/>
      <c r="AA22" s="21"/>
      <c r="AB22" s="21"/>
    </row>
    <row r="23" spans="1:31" ht="21.75" x14ac:dyDescent="0.25">
      <c r="A23" s="13" t="s">
        <v>50</v>
      </c>
      <c r="B23" s="57">
        <f>C23+D23+E23+F23+G23+H23+I23+J23+K23+L23+M23+N23</f>
        <v>425000</v>
      </c>
      <c r="C23" s="58">
        <v>29000</v>
      </c>
      <c r="D23" s="58">
        <v>36000</v>
      </c>
      <c r="E23" s="58">
        <v>33000</v>
      </c>
      <c r="F23" s="58">
        <v>23000</v>
      </c>
      <c r="G23" s="58">
        <v>24000</v>
      </c>
      <c r="H23" s="58">
        <v>28000</v>
      </c>
      <c r="I23" s="58">
        <v>37000</v>
      </c>
      <c r="J23" s="58">
        <v>40000</v>
      </c>
      <c r="K23" s="58">
        <v>41000</v>
      </c>
      <c r="L23" s="58">
        <v>43000</v>
      </c>
      <c r="M23" s="58">
        <v>45000</v>
      </c>
      <c r="N23" s="58">
        <v>46000</v>
      </c>
      <c r="O23" s="18">
        <v>110000000</v>
      </c>
      <c r="P23" s="18">
        <v>114000000</v>
      </c>
      <c r="Q23" s="18">
        <v>120000000</v>
      </c>
      <c r="R23" s="18">
        <v>125000000</v>
      </c>
      <c r="S23" s="18">
        <f>T23+U23+V23+W23+X23+Y23+Z23+AA23+AB23+AC23+AD23+AE23</f>
        <v>50240000000000</v>
      </c>
      <c r="T23" s="19">
        <f>C23*O23</f>
        <v>3190000000000</v>
      </c>
      <c r="U23" s="19">
        <f>D23*O23</f>
        <v>3960000000000</v>
      </c>
      <c r="V23" s="11">
        <f>O23*E23</f>
        <v>3630000000000</v>
      </c>
      <c r="W23" s="11">
        <f>P23*F23</f>
        <v>2622000000000</v>
      </c>
      <c r="X23" s="11">
        <f>P23*G23</f>
        <v>2736000000000</v>
      </c>
      <c r="Y23" s="11">
        <f>P23*H23</f>
        <v>3192000000000</v>
      </c>
      <c r="Z23" s="11">
        <f>Q23*I23</f>
        <v>4440000000000</v>
      </c>
      <c r="AA23" s="11">
        <f>Q23*J23</f>
        <v>4800000000000</v>
      </c>
      <c r="AB23" s="11">
        <f>Q23*K23</f>
        <v>4920000000000</v>
      </c>
      <c r="AC23" s="19">
        <f>L23*R23</f>
        <v>5375000000000</v>
      </c>
      <c r="AD23" s="19">
        <f>R23*M23</f>
        <v>5625000000000</v>
      </c>
      <c r="AE23" s="19">
        <f>R23*N23</f>
        <v>5750000000000</v>
      </c>
    </row>
    <row r="24" spans="1:31" ht="21.75" x14ac:dyDescent="0.25">
      <c r="A24" s="13" t="s">
        <v>51</v>
      </c>
      <c r="B24" s="57">
        <f t="shared" ref="B24:B25" si="31">C24+D24+E24+F24+G24+H24+I24+J24+K24+L24+M24+N24</f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8">
        <v>0</v>
      </c>
      <c r="O24" s="18"/>
      <c r="P24" s="18"/>
      <c r="Q24" s="18"/>
      <c r="R24" s="18"/>
      <c r="S24" s="18">
        <f t="shared" ref="S24:S25" si="32">T24+U24+V24+W24+X24+Y24+Z24+AA24+AB24+AC24+AD24+AE24</f>
        <v>0</v>
      </c>
      <c r="T24" s="19">
        <f t="shared" ref="T24:T25" si="33">C24*O24</f>
        <v>0</v>
      </c>
      <c r="U24" s="59">
        <f t="shared" ref="U24:U25" si="34">D24*O24</f>
        <v>0</v>
      </c>
      <c r="V24" s="21">
        <f t="shared" ref="V24:W25" si="35">O24*E24</f>
        <v>0</v>
      </c>
      <c r="W24" s="21">
        <f t="shared" si="35"/>
        <v>0</v>
      </c>
      <c r="X24" s="21">
        <f t="shared" ref="X24:X25" si="36">P24*G24</f>
        <v>0</v>
      </c>
      <c r="Y24" s="21">
        <f t="shared" ref="Y24:Z25" si="37">P24*H24</f>
        <v>0</v>
      </c>
      <c r="Z24" s="21">
        <f t="shared" si="37"/>
        <v>0</v>
      </c>
      <c r="AA24" s="21">
        <f t="shared" ref="AA24:AA25" si="38">Q24*J24</f>
        <v>0</v>
      </c>
      <c r="AB24" s="21">
        <f t="shared" ref="AB24:AB25" si="39">Q24*K24</f>
        <v>0</v>
      </c>
      <c r="AC24" s="6">
        <f t="shared" ref="AC24:AC25" si="40">L24*R24</f>
        <v>0</v>
      </c>
      <c r="AD24" s="6">
        <f t="shared" ref="AD24:AD25" si="41">R24*M24</f>
        <v>0</v>
      </c>
      <c r="AE24" s="6">
        <f t="shared" ref="AE24:AE25" si="42">R24*N24</f>
        <v>0</v>
      </c>
    </row>
    <row r="25" spans="1:31" ht="22.5" thickBot="1" x14ac:dyDescent="0.3">
      <c r="A25" s="13" t="s">
        <v>52</v>
      </c>
      <c r="B25" s="57">
        <f t="shared" si="31"/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  <c r="H25" s="40">
        <v>0</v>
      </c>
      <c r="I25" s="40">
        <v>0</v>
      </c>
      <c r="J25" s="40">
        <v>0</v>
      </c>
      <c r="K25" s="40">
        <v>0</v>
      </c>
      <c r="L25" s="40">
        <v>0</v>
      </c>
      <c r="M25" s="40">
        <v>0</v>
      </c>
      <c r="N25" s="58">
        <v>0</v>
      </c>
      <c r="O25" s="18"/>
      <c r="P25" s="18"/>
      <c r="Q25" s="18"/>
      <c r="R25" s="18"/>
      <c r="S25" s="18">
        <f t="shared" si="32"/>
        <v>0</v>
      </c>
      <c r="T25" s="19">
        <f t="shared" si="33"/>
        <v>0</v>
      </c>
      <c r="U25" s="59">
        <f t="shared" si="34"/>
        <v>0</v>
      </c>
      <c r="V25" s="21">
        <f t="shared" si="35"/>
        <v>0</v>
      </c>
      <c r="W25" s="21">
        <f t="shared" si="35"/>
        <v>0</v>
      </c>
      <c r="X25" s="21">
        <f t="shared" si="36"/>
        <v>0</v>
      </c>
      <c r="Y25" s="21">
        <f t="shared" si="37"/>
        <v>0</v>
      </c>
      <c r="Z25" s="21">
        <f t="shared" si="37"/>
        <v>0</v>
      </c>
      <c r="AA25" s="21">
        <f t="shared" si="38"/>
        <v>0</v>
      </c>
      <c r="AB25" s="21">
        <f t="shared" si="39"/>
        <v>0</v>
      </c>
      <c r="AC25" s="6">
        <f t="shared" si="40"/>
        <v>0</v>
      </c>
      <c r="AD25" s="6">
        <f t="shared" si="41"/>
        <v>0</v>
      </c>
      <c r="AE25" s="6">
        <f t="shared" si="42"/>
        <v>0</v>
      </c>
    </row>
    <row r="26" spans="1:31" ht="20.25" thickBot="1" x14ac:dyDescent="0.3">
      <c r="A26" s="60" t="s">
        <v>53</v>
      </c>
      <c r="B26" s="61">
        <f t="shared" ref="B26:M26" si="43">SUM(B23:B25)</f>
        <v>425000</v>
      </c>
      <c r="C26" s="61">
        <f t="shared" si="43"/>
        <v>29000</v>
      </c>
      <c r="D26" s="61">
        <f t="shared" si="43"/>
        <v>36000</v>
      </c>
      <c r="E26" s="61">
        <f t="shared" si="43"/>
        <v>33000</v>
      </c>
      <c r="F26" s="61">
        <f t="shared" si="43"/>
        <v>23000</v>
      </c>
      <c r="G26" s="61">
        <f t="shared" si="43"/>
        <v>24000</v>
      </c>
      <c r="H26" s="61">
        <f t="shared" si="43"/>
        <v>28000</v>
      </c>
      <c r="I26" s="61">
        <f t="shared" si="43"/>
        <v>37000</v>
      </c>
      <c r="J26" s="61">
        <f t="shared" si="43"/>
        <v>40000</v>
      </c>
      <c r="K26" s="61">
        <f t="shared" si="43"/>
        <v>41000</v>
      </c>
      <c r="L26" s="61">
        <f t="shared" si="43"/>
        <v>43000</v>
      </c>
      <c r="M26" s="61">
        <f t="shared" si="43"/>
        <v>45000</v>
      </c>
      <c r="N26" s="61">
        <f>SUM(N23:N25)</f>
        <v>46000</v>
      </c>
      <c r="O26" s="55"/>
      <c r="P26" s="55"/>
      <c r="Q26" s="55"/>
      <c r="R26" s="55">
        <v>0</v>
      </c>
      <c r="S26" s="27">
        <f>SUM(S23:S25)</f>
        <v>50240000000000</v>
      </c>
      <c r="T26" s="11">
        <f>SUM(T23:T25)</f>
        <v>3190000000000</v>
      </c>
      <c r="U26" s="11">
        <f t="shared" ref="U26:AE26" si="44">SUM(U23:U25)</f>
        <v>3960000000000</v>
      </c>
      <c r="V26" s="11">
        <f t="shared" si="44"/>
        <v>3630000000000</v>
      </c>
      <c r="W26" s="11">
        <f t="shared" si="44"/>
        <v>2622000000000</v>
      </c>
      <c r="X26" s="11">
        <f t="shared" si="44"/>
        <v>2736000000000</v>
      </c>
      <c r="Y26" s="11">
        <f t="shared" si="44"/>
        <v>3192000000000</v>
      </c>
      <c r="Z26" s="11">
        <f t="shared" si="44"/>
        <v>4440000000000</v>
      </c>
      <c r="AA26" s="11">
        <f t="shared" si="44"/>
        <v>4800000000000</v>
      </c>
      <c r="AB26" s="11">
        <f t="shared" si="44"/>
        <v>4920000000000</v>
      </c>
      <c r="AC26" s="11">
        <f t="shared" si="44"/>
        <v>5375000000000</v>
      </c>
      <c r="AD26" s="11">
        <f t="shared" si="44"/>
        <v>5625000000000</v>
      </c>
      <c r="AE26" s="11">
        <f t="shared" si="44"/>
        <v>5750000000000</v>
      </c>
    </row>
    <row r="27" spans="1:31" ht="21" x14ac:dyDescent="0.25">
      <c r="A27" s="62" t="s">
        <v>54</v>
      </c>
      <c r="B27" s="63">
        <f>B26+B17+B21</f>
        <v>990000</v>
      </c>
      <c r="C27" s="63">
        <f t="shared" ref="C27:N27" si="45">C26+C17+C21</f>
        <v>63000</v>
      </c>
      <c r="D27" s="63">
        <f t="shared" si="45"/>
        <v>80000</v>
      </c>
      <c r="E27" s="63">
        <f t="shared" si="45"/>
        <v>72000</v>
      </c>
      <c r="F27" s="63">
        <f t="shared" si="45"/>
        <v>61000</v>
      </c>
      <c r="G27" s="63">
        <f t="shared" si="45"/>
        <v>71000</v>
      </c>
      <c r="H27" s="63">
        <f t="shared" si="45"/>
        <v>70000</v>
      </c>
      <c r="I27" s="63">
        <f t="shared" si="45"/>
        <v>97000</v>
      </c>
      <c r="J27" s="63">
        <f t="shared" si="45"/>
        <v>97000</v>
      </c>
      <c r="K27" s="63">
        <f t="shared" si="45"/>
        <v>99000</v>
      </c>
      <c r="L27" s="63">
        <f t="shared" si="45"/>
        <v>91000</v>
      </c>
      <c r="M27" s="63">
        <f t="shared" si="45"/>
        <v>93000</v>
      </c>
      <c r="N27" s="63">
        <f t="shared" si="45"/>
        <v>96000</v>
      </c>
      <c r="O27" s="63"/>
      <c r="P27" s="63"/>
      <c r="Q27" s="63"/>
      <c r="R27" s="63"/>
      <c r="S27" s="63">
        <f>S17+S21+S26</f>
        <v>114586000000000</v>
      </c>
      <c r="T27" s="63">
        <f>T17+T21+T26</f>
        <v>6738000000000</v>
      </c>
      <c r="U27" s="63">
        <f t="shared" ref="U27:AE27" si="46">U17+U21+U26</f>
        <v>8456000000000</v>
      </c>
      <c r="V27" s="63">
        <f t="shared" si="46"/>
        <v>7694000000000</v>
      </c>
      <c r="W27" s="63">
        <f t="shared" si="46"/>
        <v>6842000000000</v>
      </c>
      <c r="X27" s="63">
        <f t="shared" si="46"/>
        <v>8126000000000</v>
      </c>
      <c r="Y27" s="63">
        <f t="shared" si="46"/>
        <v>7992000000000</v>
      </c>
      <c r="Z27" s="63">
        <f t="shared" si="46"/>
        <v>11291000000000</v>
      </c>
      <c r="AA27" s="63">
        <f t="shared" si="46"/>
        <v>11336000000000</v>
      </c>
      <c r="AB27" s="63">
        <f t="shared" si="46"/>
        <v>11561000000000</v>
      </c>
      <c r="AC27" s="63">
        <f t="shared" si="46"/>
        <v>11195000000000</v>
      </c>
      <c r="AD27" s="63">
        <f t="shared" si="46"/>
        <v>11475000000000</v>
      </c>
      <c r="AE27" s="63">
        <f t="shared" si="46"/>
        <v>11880000000000</v>
      </c>
    </row>
    <row r="28" spans="1:31" ht="24" x14ac:dyDescent="0.25">
      <c r="A28" s="64" t="s">
        <v>55</v>
      </c>
      <c r="B28" s="65">
        <f>B27+B9</f>
        <v>1350000</v>
      </c>
      <c r="C28" s="65">
        <f t="shared" ref="C28:S28" si="47">C9+C17+C21+C26</f>
        <v>92000</v>
      </c>
      <c r="D28" s="65">
        <f t="shared" si="47"/>
        <v>116000</v>
      </c>
      <c r="E28" s="65">
        <f t="shared" si="47"/>
        <v>107000</v>
      </c>
      <c r="F28" s="65">
        <f t="shared" si="47"/>
        <v>97000</v>
      </c>
      <c r="G28" s="65">
        <f t="shared" si="47"/>
        <v>103000</v>
      </c>
      <c r="H28" s="65">
        <f t="shared" si="47"/>
        <v>101000</v>
      </c>
      <c r="I28" s="65">
        <f t="shared" si="47"/>
        <v>124000</v>
      </c>
      <c r="J28" s="65">
        <f t="shared" si="47"/>
        <v>123000</v>
      </c>
      <c r="K28" s="65">
        <f t="shared" si="47"/>
        <v>124000</v>
      </c>
      <c r="L28" s="65">
        <f t="shared" si="47"/>
        <v>116000</v>
      </c>
      <c r="M28" s="65">
        <f t="shared" si="47"/>
        <v>120000</v>
      </c>
      <c r="N28" s="65">
        <f t="shared" si="47"/>
        <v>127000</v>
      </c>
      <c r="O28" s="65"/>
      <c r="P28" s="65"/>
      <c r="Q28" s="65"/>
      <c r="R28" s="65"/>
      <c r="S28" s="65">
        <f t="shared" si="47"/>
        <v>146947382500000</v>
      </c>
    </row>
    <row r="30" spans="1:31" x14ac:dyDescent="0.25">
      <c r="C30" s="22"/>
      <c r="D30" s="22"/>
      <c r="F30" s="22"/>
      <c r="G30" s="22"/>
      <c r="I30" s="22"/>
    </row>
    <row r="31" spans="1:31" x14ac:dyDescent="0.25">
      <c r="C31" s="66" t="s">
        <v>56</v>
      </c>
      <c r="D31" s="67" t="s">
        <v>57</v>
      </c>
      <c r="E31" s="67" t="s">
        <v>58</v>
      </c>
      <c r="F31" s="67" t="s">
        <v>59</v>
      </c>
      <c r="G31" s="67" t="s">
        <v>60</v>
      </c>
      <c r="H31" s="66" t="s">
        <v>61</v>
      </c>
      <c r="I31" s="67" t="s">
        <v>62</v>
      </c>
      <c r="J31" s="66" t="s">
        <v>63</v>
      </c>
      <c r="K31" s="67" t="s">
        <v>64</v>
      </c>
      <c r="R31" s="22"/>
      <c r="S31" s="22"/>
      <c r="U31" s="22"/>
      <c r="V31" s="22"/>
      <c r="W31" s="22"/>
      <c r="X31" s="22"/>
      <c r="Y31" s="22"/>
      <c r="Z31" s="22"/>
    </row>
    <row r="32" spans="1:31" x14ac:dyDescent="0.25">
      <c r="C32" s="66">
        <v>1</v>
      </c>
      <c r="D32" s="67">
        <f>(C18+C21)</f>
        <v>63000</v>
      </c>
      <c r="E32" s="67">
        <f>C26</f>
        <v>29000</v>
      </c>
      <c r="F32" s="67">
        <f>T18</f>
        <v>6094875000000</v>
      </c>
      <c r="G32" s="67">
        <f>T26</f>
        <v>3190000000000</v>
      </c>
      <c r="H32" s="66">
        <f>C3+C4+C5+C6+C7+C8+C12+C13+C14+C23+C24+C25</f>
        <v>77000</v>
      </c>
      <c r="I32" s="67">
        <f>C15+C16</f>
        <v>15000</v>
      </c>
      <c r="J32" s="66">
        <f>F32+G32-K32</f>
        <v>7484875000000</v>
      </c>
      <c r="K32" s="67">
        <f>T15+T16+T20</f>
        <v>1800000000000</v>
      </c>
      <c r="L32" s="22"/>
      <c r="R32" s="22"/>
      <c r="S32" s="22"/>
      <c r="U32" s="22"/>
      <c r="V32" s="22"/>
      <c r="W32" s="22"/>
      <c r="X32" s="22"/>
      <c r="Y32" s="22"/>
      <c r="Z32" s="22"/>
    </row>
    <row r="33" spans="3:26" x14ac:dyDescent="0.25">
      <c r="C33" s="66">
        <v>2</v>
      </c>
      <c r="D33" s="67">
        <f>(D18+D21)</f>
        <v>80000</v>
      </c>
      <c r="E33" s="67">
        <f>D26</f>
        <v>36000</v>
      </c>
      <c r="F33" s="67">
        <f>U18</f>
        <v>7659075000000</v>
      </c>
      <c r="G33" s="67">
        <f>U26</f>
        <v>3960000000000</v>
      </c>
      <c r="H33" s="66">
        <f>D3+D4+D5+D6+D7+D8+D12+D13+D14+D23+D24+D25</f>
        <v>100000</v>
      </c>
      <c r="I33" s="67">
        <f>D15+D16</f>
        <v>16000</v>
      </c>
      <c r="J33" s="66">
        <f t="shared" ref="J33:J43" si="48">F33+G33-K33</f>
        <v>9699075000000</v>
      </c>
      <c r="K33" s="67">
        <f>U15+U16+U20</f>
        <v>1920000000000</v>
      </c>
      <c r="L33" s="22"/>
      <c r="R33" s="22"/>
      <c r="S33" s="22"/>
      <c r="U33" s="22"/>
      <c r="V33" s="22"/>
      <c r="W33" s="22"/>
      <c r="X33" s="22"/>
      <c r="Y33" s="22"/>
      <c r="Z33" s="22"/>
    </row>
    <row r="34" spans="3:26" x14ac:dyDescent="0.25">
      <c r="C34" s="66">
        <v>3</v>
      </c>
      <c r="D34" s="67">
        <f>(E18+E21)</f>
        <v>74000</v>
      </c>
      <c r="E34" s="67">
        <f>E26</f>
        <v>33000</v>
      </c>
      <c r="F34" s="67">
        <f>V18</f>
        <v>7133175000000</v>
      </c>
      <c r="G34" s="67">
        <f>V26</f>
        <v>3630000000000</v>
      </c>
      <c r="H34" s="66">
        <f>E3+E4+E5+E6+E7+E8+E12+E13+E14+E23+E24+E25</f>
        <v>90000</v>
      </c>
      <c r="I34" s="67">
        <f>E15+E16</f>
        <v>17000</v>
      </c>
      <c r="J34" s="66">
        <f t="shared" si="48"/>
        <v>8723175000000</v>
      </c>
      <c r="K34" s="67">
        <f>V15+V16+V20</f>
        <v>2040000000000</v>
      </c>
      <c r="L34" s="22"/>
      <c r="R34" s="22"/>
      <c r="S34" s="22"/>
      <c r="U34" s="22"/>
      <c r="V34" s="22"/>
      <c r="W34" s="22"/>
      <c r="X34" s="22"/>
      <c r="Y34" s="22"/>
      <c r="Z34" s="22"/>
    </row>
    <row r="35" spans="3:26" x14ac:dyDescent="0.25">
      <c r="C35" s="66">
        <v>4</v>
      </c>
      <c r="D35" s="67">
        <f>(F18+F21)</f>
        <v>74000</v>
      </c>
      <c r="E35" s="67">
        <f>F26</f>
        <v>23000</v>
      </c>
      <c r="F35" s="67">
        <f>W18</f>
        <v>7434248750000</v>
      </c>
      <c r="G35" s="67">
        <f>W26</f>
        <v>2622000000000</v>
      </c>
      <c r="H35" s="66">
        <f>F3+F4+F5+F6+F7+F8+F12+F13+F14+F23+F24+F25</f>
        <v>83000</v>
      </c>
      <c r="I35" s="67">
        <f>F15+F16</f>
        <v>14000</v>
      </c>
      <c r="J35" s="66">
        <f t="shared" si="48"/>
        <v>8236248750000</v>
      </c>
      <c r="K35" s="67">
        <f>W15+W16+W20</f>
        <v>1820000000000</v>
      </c>
      <c r="L35" s="22"/>
      <c r="R35" s="22"/>
      <c r="S35" s="22"/>
      <c r="U35" s="22"/>
      <c r="V35" s="22"/>
      <c r="W35" s="22"/>
      <c r="X35" s="22"/>
      <c r="Y35" s="22"/>
      <c r="Z35" s="22"/>
    </row>
    <row r="36" spans="3:26" x14ac:dyDescent="0.25">
      <c r="C36" s="66">
        <v>5</v>
      </c>
      <c r="D36" s="67">
        <f>(G18+G21)</f>
        <v>79000</v>
      </c>
      <c r="E36" s="67">
        <f>G26</f>
        <v>24000</v>
      </c>
      <c r="F36" s="67">
        <f>X18</f>
        <v>8280438750000</v>
      </c>
      <c r="G36" s="67">
        <f>X26</f>
        <v>2736000000000</v>
      </c>
      <c r="H36" s="66">
        <f>G3+G4+G5+G6+G7+G8+G12+G13+G14+G23+G24+G25</f>
        <v>80000</v>
      </c>
      <c r="I36" s="67">
        <f>G15+G16</f>
        <v>23000</v>
      </c>
      <c r="J36" s="66">
        <f t="shared" si="48"/>
        <v>8026438750000</v>
      </c>
      <c r="K36" s="67">
        <f>X15+X16</f>
        <v>2990000000000</v>
      </c>
      <c r="L36" s="22"/>
      <c r="R36" s="22"/>
      <c r="S36" s="22"/>
      <c r="U36" s="22"/>
      <c r="V36" s="22"/>
      <c r="W36" s="22"/>
      <c r="X36" s="22"/>
      <c r="Y36" s="22"/>
      <c r="Z36" s="22"/>
    </row>
    <row r="37" spans="3:26" x14ac:dyDescent="0.25">
      <c r="C37" s="66">
        <v>6</v>
      </c>
      <c r="D37" s="67">
        <f>(H18+H21)</f>
        <v>73000</v>
      </c>
      <c r="E37" s="67">
        <f>H26</f>
        <v>28000</v>
      </c>
      <c r="F37" s="67">
        <f>Y18</f>
        <v>7604518750000</v>
      </c>
      <c r="G37" s="67">
        <f>Y26</f>
        <v>3192000000000</v>
      </c>
      <c r="H37" s="66">
        <f>H3+H4+H5+H6+H7+H8+H12+H13+H14+H23+H24+H25</f>
        <v>81000</v>
      </c>
      <c r="I37" s="67">
        <f>H15+H16</f>
        <v>20000</v>
      </c>
      <c r="J37" s="66">
        <f t="shared" si="48"/>
        <v>8196518750000</v>
      </c>
      <c r="K37" s="67">
        <f>Y15+Y16+Y20</f>
        <v>2600000000000</v>
      </c>
      <c r="L37" s="22"/>
      <c r="R37" s="22"/>
      <c r="S37" s="22"/>
      <c r="U37" s="22"/>
      <c r="V37" s="22"/>
      <c r="W37" s="22"/>
      <c r="X37" s="22"/>
      <c r="Y37" s="22"/>
      <c r="Z37" s="22"/>
    </row>
    <row r="38" spans="3:26" x14ac:dyDescent="0.25">
      <c r="C38" s="66">
        <v>7</v>
      </c>
      <c r="D38" s="67">
        <f>(I18+I21)</f>
        <v>87000</v>
      </c>
      <c r="E38" s="67">
        <f>I26</f>
        <v>37000</v>
      </c>
      <c r="F38" s="67">
        <f>Z18</f>
        <v>9326792500000</v>
      </c>
      <c r="G38" s="67">
        <f>Z26</f>
        <v>4440000000000</v>
      </c>
      <c r="H38" s="66">
        <f>I3+I4+I5+I6+I7+I12+I8+I13+I23+I14+I24+I25</f>
        <v>105000</v>
      </c>
      <c r="I38" s="67">
        <f>I15+I16</f>
        <v>19000</v>
      </c>
      <c r="J38" s="66">
        <f t="shared" si="48"/>
        <v>11220792500000</v>
      </c>
      <c r="K38" s="67">
        <f>Z15+Z16+Z20</f>
        <v>2546000000000</v>
      </c>
      <c r="L38" s="22"/>
      <c r="R38" s="22"/>
      <c r="S38" s="22"/>
      <c r="U38" s="22"/>
      <c r="V38" s="22"/>
      <c r="W38" s="22"/>
      <c r="X38" s="22"/>
      <c r="Y38" s="22"/>
      <c r="Z38" s="22"/>
    </row>
    <row r="39" spans="3:26" x14ac:dyDescent="0.25">
      <c r="C39" s="66">
        <v>8</v>
      </c>
      <c r="D39" s="67">
        <f>(J18+J21)</f>
        <v>83000</v>
      </c>
      <c r="E39" s="67">
        <f>J26</f>
        <v>40000</v>
      </c>
      <c r="F39" s="67">
        <f>AA18</f>
        <v>8929882500000</v>
      </c>
      <c r="G39" s="67">
        <f>AA26</f>
        <v>4800000000000</v>
      </c>
      <c r="H39" s="66">
        <f>J3+J4+J5+J6+J7+J8+J12+J13+J14+J23+J24+J25</f>
        <v>104000</v>
      </c>
      <c r="I39" s="67">
        <f>J15+J16</f>
        <v>19000</v>
      </c>
      <c r="J39" s="66">
        <f t="shared" si="48"/>
        <v>11183882500000</v>
      </c>
      <c r="K39" s="67">
        <f>AA15+AA16+AA20</f>
        <v>2546000000000</v>
      </c>
      <c r="L39" s="22"/>
      <c r="R39" s="22"/>
      <c r="S39" s="22"/>
      <c r="U39" s="22"/>
      <c r="V39" s="22"/>
      <c r="W39" s="22"/>
      <c r="X39" s="22"/>
      <c r="Y39" s="22"/>
      <c r="Z39" s="22"/>
    </row>
    <row r="40" spans="3:26" x14ac:dyDescent="0.25">
      <c r="C40" s="66">
        <v>9</v>
      </c>
      <c r="D40" s="67">
        <f>(K18+K21)</f>
        <v>83000</v>
      </c>
      <c r="E40" s="67">
        <f>K26</f>
        <v>41000</v>
      </c>
      <c r="F40" s="67">
        <f>AB18</f>
        <v>8902822500000</v>
      </c>
      <c r="G40" s="67">
        <f>AB26</f>
        <v>4920000000000</v>
      </c>
      <c r="H40" s="66">
        <f>K3+K4+K5+K6+K7+K8+K12+K13+K14+K23+K24+K25</f>
        <v>105000</v>
      </c>
      <c r="I40" s="67">
        <f>K15+K16</f>
        <v>19000</v>
      </c>
      <c r="J40" s="66">
        <f t="shared" si="48"/>
        <v>11276822500000</v>
      </c>
      <c r="K40" s="67">
        <f>AB15+AB16+AB20</f>
        <v>2546000000000</v>
      </c>
      <c r="L40" s="22"/>
      <c r="R40" s="22"/>
      <c r="S40" s="22"/>
      <c r="U40" s="22"/>
      <c r="V40" s="22"/>
      <c r="W40" s="22"/>
      <c r="X40" s="22"/>
      <c r="Y40" s="22"/>
      <c r="Z40" s="22"/>
    </row>
    <row r="41" spans="3:26" x14ac:dyDescent="0.25">
      <c r="C41" s="66">
        <v>10</v>
      </c>
      <c r="D41" s="67">
        <f>(L18+L21)</f>
        <v>73000</v>
      </c>
      <c r="E41" s="67">
        <f>L26</f>
        <v>43000</v>
      </c>
      <c r="F41" s="67">
        <f>AC18</f>
        <v>8107301250000</v>
      </c>
      <c r="G41" s="67">
        <f>AC26</f>
        <v>5375000000000</v>
      </c>
      <c r="H41" s="66">
        <f>L3+L4+L5+L6+L7+L8+L12+L13+L14+L23+L25+L24</f>
        <v>98000</v>
      </c>
      <c r="I41" s="67">
        <f>L15+L16</f>
        <v>18000</v>
      </c>
      <c r="J41" s="66">
        <f t="shared" si="48"/>
        <v>10962301250000</v>
      </c>
      <c r="K41" s="67">
        <f>AC15+AC16+AC20</f>
        <v>2520000000000</v>
      </c>
      <c r="L41" s="22"/>
      <c r="R41" s="22"/>
      <c r="S41" s="22"/>
      <c r="U41" s="22"/>
      <c r="V41" s="22"/>
      <c r="W41" s="22"/>
      <c r="X41" s="22"/>
      <c r="Y41" s="22"/>
      <c r="Z41" s="22"/>
    </row>
    <row r="42" spans="3:26" x14ac:dyDescent="0.25">
      <c r="C42" s="66">
        <v>11</v>
      </c>
      <c r="D42" s="67">
        <f>(M18+M21)</f>
        <v>75000</v>
      </c>
      <c r="E42" s="67">
        <f>M26</f>
        <v>45000</v>
      </c>
      <c r="F42" s="67">
        <f>AD18</f>
        <v>8305146250000</v>
      </c>
      <c r="G42" s="67">
        <f>AD26</f>
        <v>5625000000000</v>
      </c>
      <c r="H42" s="66">
        <f>M3+M4+M5+M6+M7+M8+M12+M13+M14+M23+M24+M25</f>
        <v>101000</v>
      </c>
      <c r="I42" s="67">
        <f>M15+M16</f>
        <v>19000</v>
      </c>
      <c r="J42" s="66">
        <f t="shared" si="48"/>
        <v>11270146250000</v>
      </c>
      <c r="K42" s="67">
        <f>AD15+AD16+AD20</f>
        <v>2660000000000</v>
      </c>
      <c r="L42" s="22"/>
      <c r="R42" s="22"/>
      <c r="S42" s="22"/>
      <c r="U42" s="22"/>
      <c r="V42" s="22"/>
      <c r="W42" s="22"/>
      <c r="X42" s="22"/>
      <c r="Y42" s="22"/>
      <c r="Z42" s="22"/>
    </row>
    <row r="43" spans="3:26" x14ac:dyDescent="0.25">
      <c r="C43" s="66">
        <v>12</v>
      </c>
      <c r="D43" s="67">
        <f>(N18+N21)</f>
        <v>81000</v>
      </c>
      <c r="E43" s="67">
        <f>N26</f>
        <v>46000</v>
      </c>
      <c r="F43" s="67">
        <f>AE18</f>
        <v>8929106250000</v>
      </c>
      <c r="G43" s="67">
        <f>AE26</f>
        <v>5750000000000</v>
      </c>
      <c r="H43" s="66">
        <f>N3+N4+N5+N6+N7+N8+N12+N13+N14+N23+N24+N25</f>
        <v>106000</v>
      </c>
      <c r="I43" s="67">
        <f>N15+N16</f>
        <v>21000</v>
      </c>
      <c r="J43" s="66">
        <f t="shared" si="48"/>
        <v>11739106250000</v>
      </c>
      <c r="K43" s="67">
        <f>AE15+AE16+AE20</f>
        <v>2940000000000</v>
      </c>
      <c r="L43" s="22"/>
      <c r="R43" s="22"/>
      <c r="S43" s="22"/>
      <c r="U43" s="22"/>
      <c r="V43" s="22"/>
      <c r="X43" s="22"/>
    </row>
    <row r="44" spans="3:26" x14ac:dyDescent="0.25">
      <c r="C44" s="68" t="s">
        <v>65</v>
      </c>
      <c r="D44" s="67">
        <f>SUM(D32:D43)</f>
        <v>925000</v>
      </c>
      <c r="E44" s="67">
        <f t="shared" ref="E44:K44" si="49">SUM(E32:E43)</f>
        <v>425000</v>
      </c>
      <c r="F44" s="67">
        <f t="shared" si="49"/>
        <v>96707382500000</v>
      </c>
      <c r="G44" s="67">
        <f>SUM(G32:G43)</f>
        <v>50240000000000</v>
      </c>
      <c r="H44" s="68">
        <f>SUM(H32:H43)</f>
        <v>1130000</v>
      </c>
      <c r="I44" s="67">
        <f t="shared" si="49"/>
        <v>220000</v>
      </c>
      <c r="J44" s="68">
        <f t="shared" si="49"/>
        <v>118019382500000</v>
      </c>
      <c r="K44" s="67">
        <f t="shared" si="49"/>
        <v>28928000000000</v>
      </c>
      <c r="L44" s="22"/>
    </row>
  </sheetData>
  <autoFilter ref="A1:AE28" xr:uid="{00000000-0001-0000-0500-000000000000}"/>
  <mergeCells count="5">
    <mergeCell ref="A2:N2"/>
    <mergeCell ref="A10:N10"/>
    <mergeCell ref="A11:N11"/>
    <mergeCell ref="A19:N19"/>
    <mergeCell ref="A22:N22"/>
  </mergeCells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بودجه1401</vt:lpstr>
      <vt:lpstr>بودجه1401!Print_Area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Mahdieh Akbarnia</dc:creator>
  <cp:lastModifiedBy>Mahdieh Akbarnia</cp:lastModifiedBy>
  <dcterms:created xsi:type="dcterms:W3CDTF">2022-08-14T03:56:14Z</dcterms:created>
  <dcterms:modified xsi:type="dcterms:W3CDTF">2022-08-14T03:56:55Z</dcterms:modified>
</cp:coreProperties>
</file>