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A7DCD3E8-6986-40F9-86A4-01231CDD0710}" xr6:coauthVersionLast="47" xr6:coauthVersionMax="47" xr10:uidLastSave="{00000000-0000-0000-0000-000000000000}"/>
  <bookViews>
    <workbookView xWindow="-120" yWindow="-120" windowWidth="24240" windowHeight="13140" activeTab="4" xr2:uid="{551A8665-ED65-4E24-8D64-38BC21719083}"/>
  </bookViews>
  <sheets>
    <sheet name="12" sheetId="1" r:id="rId1"/>
    <sheet name="22" sheetId="2" r:id="rId2"/>
    <sheet name="مانده تعهد فله" sheetId="3" r:id="rId3"/>
    <sheet name="مانده تعهد بشکه" sheetId="4" r:id="rId4"/>
    <sheet name="Sheet5" sheetId="5" r:id="rId5"/>
  </sheets>
  <definedNames>
    <definedName name="_xlnm._FilterDatabase" localSheetId="0" hidden="1">'12'!$A$1:$K$22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4" l="1"/>
  <c r="G7" i="4"/>
  <c r="B14" i="4"/>
  <c r="B13" i="4"/>
  <c r="B12" i="4"/>
  <c r="B28" i="3"/>
  <c r="B27" i="3"/>
  <c r="B26" i="3"/>
  <c r="B25" i="3"/>
  <c r="D23" i="3" l="1"/>
  <c r="F3" i="4"/>
  <c r="G3" i="4" s="1"/>
  <c r="F4" i="4"/>
  <c r="G4" i="4" s="1"/>
  <c r="F5" i="4"/>
  <c r="G5" i="4" s="1"/>
  <c r="F6" i="4"/>
  <c r="G6" i="4" s="1"/>
  <c r="F7" i="4"/>
  <c r="F8" i="4"/>
  <c r="G8" i="4" s="1"/>
  <c r="F2" i="4"/>
  <c r="G2" i="4" s="1"/>
  <c r="G9" i="4" s="1"/>
  <c r="F3" i="3"/>
  <c r="G3" i="3" s="1"/>
  <c r="F4" i="3"/>
  <c r="G4" i="3" s="1"/>
  <c r="F5" i="3"/>
  <c r="G5" i="3" s="1"/>
  <c r="F6" i="3"/>
  <c r="G6" i="3" s="1"/>
  <c r="F7" i="3"/>
  <c r="G7" i="3" s="1"/>
  <c r="F8" i="3"/>
  <c r="G8" i="3" s="1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F16" i="3"/>
  <c r="G16" i="3" s="1"/>
  <c r="F17" i="3"/>
  <c r="G17" i="3" s="1"/>
  <c r="F18" i="3"/>
  <c r="G18" i="3" s="1"/>
  <c r="F19" i="3"/>
  <c r="G19" i="3" s="1"/>
  <c r="F20" i="3"/>
  <c r="G20" i="3" s="1"/>
  <c r="F21" i="3"/>
  <c r="G21" i="3" s="1"/>
  <c r="F22" i="3"/>
  <c r="G22" i="3" s="1"/>
  <c r="F2" i="3"/>
  <c r="G2" i="3" s="1"/>
  <c r="G23" i="3" s="1"/>
  <c r="B29" i="3" l="1"/>
  <c r="C27" i="3"/>
  <c r="C28" i="3"/>
  <c r="B16" i="4"/>
  <c r="C12" i="4" s="1"/>
  <c r="C13" i="4"/>
  <c r="C14" i="4"/>
  <c r="C15" i="4"/>
  <c r="C25" i="3" l="1"/>
  <c r="C26" i="3"/>
</calcChain>
</file>

<file path=xl/sharedStrings.xml><?xml version="1.0" encoding="utf-8"?>
<sst xmlns="http://schemas.openxmlformats.org/spreadsheetml/2006/main" count="337" uniqueCount="94">
  <si>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</si>
  <si>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</si>
  <si>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</si>
  <si>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</si>
  <si>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</si>
  <si>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</si>
  <si>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</si>
  <si>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مقدار کل تحویل</t>
  </si>
  <si>
    <t>مانده حواله</t>
  </si>
  <si>
    <t>وضعیت حواله</t>
  </si>
  <si>
    <t>تاریخ اعتبار حواله</t>
  </si>
  <si>
    <t>1403/02/13</t>
  </si>
  <si>
    <t>14031200092</t>
  </si>
  <si>
    <t>ناراتک نوین آرکا</t>
  </si>
  <si>
    <t>1402183427001</t>
  </si>
  <si>
    <t>1402/12/19</t>
  </si>
  <si>
    <t>در حال استفاده</t>
  </si>
  <si>
    <t>1403/02/31</t>
  </si>
  <si>
    <t>14031200106</t>
  </si>
  <si>
    <t>1403/02/20</t>
  </si>
  <si>
    <t>بیتو تار پارس</t>
  </si>
  <si>
    <t>1403025383001</t>
  </si>
  <si>
    <t>1403/01/25</t>
  </si>
  <si>
    <t>ثبت شده</t>
  </si>
  <si>
    <t>14031200105</t>
  </si>
  <si>
    <t>تایید شده</t>
  </si>
  <si>
    <t>14031200101</t>
  </si>
  <si>
    <t>1403025387001</t>
  </si>
  <si>
    <t>14031200100</t>
  </si>
  <si>
    <t>1403/02/24</t>
  </si>
  <si>
    <t>14031200119</t>
  </si>
  <si>
    <t>1403013319001</t>
  </si>
  <si>
    <t>1403/01/15</t>
  </si>
  <si>
    <t>1403/03/15</t>
  </si>
  <si>
    <t>14031200130</t>
  </si>
  <si>
    <t>14031200120</t>
  </si>
  <si>
    <t>1403013284001</t>
  </si>
  <si>
    <t>14031200131</t>
  </si>
  <si>
    <t>14031200122</t>
  </si>
  <si>
    <t>1403015551001</t>
  </si>
  <si>
    <t>1403/01/18</t>
  </si>
  <si>
    <t>14031200133</t>
  </si>
  <si>
    <t>14031200123</t>
  </si>
  <si>
    <t>1403015822001</t>
  </si>
  <si>
    <t>14031200134</t>
  </si>
  <si>
    <t>14031200124</t>
  </si>
  <si>
    <t>1403015823001</t>
  </si>
  <si>
    <t>14031200135</t>
  </si>
  <si>
    <t>1403/02/23</t>
  </si>
  <si>
    <t>14031200116</t>
  </si>
  <si>
    <t>کاج طلایی آفاق</t>
  </si>
  <si>
    <t>1403041629001</t>
  </si>
  <si>
    <t>1403/02/04</t>
  </si>
  <si>
    <t>1403/03/03</t>
  </si>
  <si>
    <t>14031200117</t>
  </si>
  <si>
    <t>1403/02/25</t>
  </si>
  <si>
    <t>14031200125</t>
  </si>
  <si>
    <t>گروه پیشگامان صنعت و تجارت رادمان</t>
  </si>
  <si>
    <t>1403044325001</t>
  </si>
  <si>
    <t>1403/02/08</t>
  </si>
  <si>
    <t>14031200127</t>
  </si>
  <si>
    <t>1403044328001</t>
  </si>
  <si>
    <t>14031200128</t>
  </si>
  <si>
    <t>14031200126</t>
  </si>
  <si>
    <t>1403/02/29</t>
  </si>
  <si>
    <t>1403/02/10</t>
  </si>
  <si>
    <t>1403/03/09</t>
  </si>
  <si>
    <t>1403/02/22</t>
  </si>
  <si>
    <t>14032200056</t>
  </si>
  <si>
    <t>ایمن تجارت هنگام</t>
  </si>
  <si>
    <t>1403044446001</t>
  </si>
  <si>
    <t>14032200057</t>
  </si>
  <si>
    <t>عمران نگر بندرعباس</t>
  </si>
  <si>
    <t>1403041682001</t>
  </si>
  <si>
    <t>14032200058</t>
  </si>
  <si>
    <t>14032200061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</si>
  <si>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</si>
  <si>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</si>
  <si>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</si>
  <si>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</si>
  <si>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</si>
  <si>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</si>
  <si>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</si>
  <si>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</si>
  <si>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14032200063</t>
  </si>
  <si>
    <t>شماره قرارداد</t>
  </si>
  <si>
    <t>حداقل تعهد</t>
  </si>
  <si>
    <t>تعهد تحویل</t>
  </si>
  <si>
    <t>مجموع</t>
  </si>
  <si>
    <t>نام شرکت</t>
  </si>
  <si>
    <t>درصد تخصیص(فله)</t>
  </si>
  <si>
    <t>بیتوتار پارس</t>
  </si>
  <si>
    <t>درصد تخصیص(بشکه)</t>
  </si>
  <si>
    <t>تخصیص روزانه مورخ 1403/02/31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</si>
</sst>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B Koodak"/>
      <charset val="178"/>
    </font>
    <font>
      <b/>
      <sz val="12"/>
      <name val="B Nazanin"/>
      <charset val="178"/>
    </font>
    <font>
      <sz val="10"/>
      <name val="B Nazanin"/>
      <charset val="178"/>
    </font>
    <font>
      <b/>
      <sz val="1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3" fontId="0" fillId="0" borderId="0" xfId="0" applyNumberFormat="1"/>
    <xf numFmtId="0" fontId="1" fillId="0" borderId="0" xfId="0" applyFont="1"/>
    <xf numFmtId="3" fontId="1" fillId="0" borderId="0" xfId="0" applyNumberFormat="1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9" fontId="1" fillId="0" borderId="0" xfId="0" applyNumberFormat="1" applyFont="1"/>
    <xf numFmtId="9" fontId="0" fillId="0" borderId="0" xfId="0" applyNumberFormat="1"/>
    <xf numFmtId="0" fontId="3" fillId="3" borderId="4" xfId="0" applyFont="1" applyFill="1" applyBorder="1" applyAlignment="1">
      <alignment horizontal="right"/>
    </xf>
    <xf numFmtId="0" fontId="3" fillId="3" borderId="5" xfId="0" applyFont="1" applyFill="1" applyBorder="1" applyAlignment="1">
      <alignment horizontal="right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27C53-88FA-4716-A3F8-DEF4AF47703F}">
  <dimension ref="A1:K22"/>
  <sheetViews>
    <sheetView rightToLeft="1" workbookViewId="0">
      <selection activeCell="A23" sqref="A23:XFD23"/>
    </sheetView>
  </sheetViews>
  <sheetFormatPr defaultRowHeight="15" x14ac:dyDescent="0.25"/>
  <cols>
    <col min="1" max="1" width="12" bestFit="1" customWidth="1"/>
    <col min="2" max="2" width="11.85546875" bestFit="1" customWidth="1"/>
    <col min="3" max="3" width="28.85546875" bestFit="1" customWidth="1"/>
    <col min="4" max="5" width="17.28515625" bestFit="1" customWidth="1"/>
    <col min="6" max="6" width="17" bestFit="1" customWidth="1"/>
    <col min="7" max="7" width="11.5703125" bestFit="1" customWidth="1"/>
    <col min="8" max="8" width="14.5703125" bestFit="1" customWidth="1"/>
    <col min="9" max="9" width="11.42578125" bestFit="1" customWidth="1"/>
    <col min="10" max="10" width="13.5703125" bestFit="1" customWidth="1"/>
    <col min="11" max="11" width="16.2851562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12</v>
      </c>
      <c r="B2" t="s">
        <v>11</v>
      </c>
      <c r="C2" t="s">
        <v>13</v>
      </c>
      <c r="D2" t="s">
        <v>14</v>
      </c>
      <c r="E2" t="s">
        <v>15</v>
      </c>
      <c r="F2">
        <v>4000000</v>
      </c>
      <c r="G2">
        <v>360000</v>
      </c>
      <c r="H2">
        <v>358930</v>
      </c>
      <c r="I2">
        <v>1070</v>
      </c>
      <c r="J2" t="s">
        <v>16</v>
      </c>
      <c r="K2" t="s">
        <v>17</v>
      </c>
    </row>
    <row r="3" spans="1:11" x14ac:dyDescent="0.25">
      <c r="A3" t="s">
        <v>18</v>
      </c>
      <c r="B3" t="s">
        <v>19</v>
      </c>
      <c r="C3" t="s">
        <v>20</v>
      </c>
      <c r="D3" t="s">
        <v>21</v>
      </c>
      <c r="E3" t="s">
        <v>22</v>
      </c>
      <c r="F3">
        <v>3000000</v>
      </c>
      <c r="G3">
        <v>300000</v>
      </c>
      <c r="H3">
        <v>0</v>
      </c>
      <c r="I3">
        <v>300000</v>
      </c>
      <c r="J3" t="s">
        <v>23</v>
      </c>
      <c r="K3" t="s">
        <v>17</v>
      </c>
    </row>
    <row r="4" spans="1:11" x14ac:dyDescent="0.25">
      <c r="A4" t="s">
        <v>24</v>
      </c>
      <c r="B4" t="s">
        <v>19</v>
      </c>
      <c r="C4" t="s">
        <v>20</v>
      </c>
      <c r="D4" t="s">
        <v>21</v>
      </c>
      <c r="E4" t="s">
        <v>22</v>
      </c>
      <c r="F4">
        <v>3000000</v>
      </c>
      <c r="G4">
        <v>2700000</v>
      </c>
      <c r="H4">
        <v>0</v>
      </c>
      <c r="I4">
        <v>2700000</v>
      </c>
      <c r="J4" t="s">
        <v>25</v>
      </c>
      <c r="K4" t="s">
        <v>17</v>
      </c>
    </row>
    <row r="5" spans="1:11" x14ac:dyDescent="0.25">
      <c r="A5" t="s">
        <v>26</v>
      </c>
      <c r="B5" t="s">
        <v>19</v>
      </c>
      <c r="C5" t="s">
        <v>20</v>
      </c>
      <c r="D5" t="s">
        <v>27</v>
      </c>
      <c r="E5" t="s">
        <v>22</v>
      </c>
      <c r="F5">
        <v>2250000</v>
      </c>
      <c r="G5">
        <v>225000</v>
      </c>
      <c r="H5">
        <v>0</v>
      </c>
      <c r="I5">
        <v>225000</v>
      </c>
      <c r="J5" t="s">
        <v>23</v>
      </c>
      <c r="K5" t="s">
        <v>17</v>
      </c>
    </row>
    <row r="6" spans="1:11" x14ac:dyDescent="0.25">
      <c r="A6" t="s">
        <v>28</v>
      </c>
      <c r="B6" t="s">
        <v>19</v>
      </c>
      <c r="C6" t="s">
        <v>20</v>
      </c>
      <c r="D6" t="s">
        <v>27</v>
      </c>
      <c r="E6" t="s">
        <v>22</v>
      </c>
      <c r="F6">
        <v>2250000</v>
      </c>
      <c r="G6">
        <v>2025000</v>
      </c>
      <c r="H6">
        <v>695780</v>
      </c>
      <c r="I6">
        <v>1329220</v>
      </c>
      <c r="J6" t="s">
        <v>16</v>
      </c>
      <c r="K6" t="s">
        <v>17</v>
      </c>
    </row>
    <row r="7" spans="1:11" x14ac:dyDescent="0.25">
      <c r="A7" t="s">
        <v>30</v>
      </c>
      <c r="B7" t="s">
        <v>29</v>
      </c>
      <c r="C7" t="s">
        <v>20</v>
      </c>
      <c r="D7" t="s">
        <v>31</v>
      </c>
      <c r="E7" t="s">
        <v>32</v>
      </c>
      <c r="F7">
        <v>1800000</v>
      </c>
      <c r="G7">
        <v>1620000</v>
      </c>
      <c r="H7">
        <v>24150</v>
      </c>
      <c r="I7">
        <v>1595850</v>
      </c>
      <c r="J7" t="s">
        <v>16</v>
      </c>
      <c r="K7" t="s">
        <v>33</v>
      </c>
    </row>
    <row r="8" spans="1:11" x14ac:dyDescent="0.25">
      <c r="A8" t="s">
        <v>34</v>
      </c>
      <c r="B8" t="s">
        <v>29</v>
      </c>
      <c r="C8" t="s">
        <v>20</v>
      </c>
      <c r="D8" t="s">
        <v>31</v>
      </c>
      <c r="E8" t="s">
        <v>32</v>
      </c>
      <c r="F8">
        <v>1800000</v>
      </c>
      <c r="G8">
        <v>180000</v>
      </c>
      <c r="H8">
        <v>0</v>
      </c>
      <c r="I8">
        <v>180000</v>
      </c>
      <c r="J8" t="s">
        <v>23</v>
      </c>
      <c r="K8" t="s">
        <v>33</v>
      </c>
    </row>
    <row r="9" spans="1:11" x14ac:dyDescent="0.25">
      <c r="A9" t="s">
        <v>35</v>
      </c>
      <c r="B9" t="s">
        <v>29</v>
      </c>
      <c r="C9" t="s">
        <v>20</v>
      </c>
      <c r="D9" t="s">
        <v>36</v>
      </c>
      <c r="E9" t="s">
        <v>32</v>
      </c>
      <c r="F9">
        <v>3000000</v>
      </c>
      <c r="G9">
        <v>2700000</v>
      </c>
      <c r="H9">
        <v>0</v>
      </c>
      <c r="I9">
        <v>2700000</v>
      </c>
      <c r="J9" t="s">
        <v>25</v>
      </c>
      <c r="K9" t="s">
        <v>33</v>
      </c>
    </row>
    <row r="10" spans="1:11" x14ac:dyDescent="0.25">
      <c r="A10" t="s">
        <v>37</v>
      </c>
      <c r="B10" t="s">
        <v>29</v>
      </c>
      <c r="C10" t="s">
        <v>20</v>
      </c>
      <c r="D10" t="s">
        <v>36</v>
      </c>
      <c r="E10" t="s">
        <v>32</v>
      </c>
      <c r="F10">
        <v>3000000</v>
      </c>
      <c r="G10">
        <v>300000</v>
      </c>
      <c r="H10">
        <v>0</v>
      </c>
      <c r="I10">
        <v>300000</v>
      </c>
      <c r="J10" t="s">
        <v>23</v>
      </c>
      <c r="K10" t="s">
        <v>33</v>
      </c>
    </row>
    <row r="11" spans="1:11" x14ac:dyDescent="0.25">
      <c r="A11" t="s">
        <v>38</v>
      </c>
      <c r="B11" t="s">
        <v>29</v>
      </c>
      <c r="C11" t="s">
        <v>20</v>
      </c>
      <c r="D11" t="s">
        <v>39</v>
      </c>
      <c r="E11" t="s">
        <v>40</v>
      </c>
      <c r="F11">
        <v>3000000</v>
      </c>
      <c r="G11">
        <v>2700000</v>
      </c>
      <c r="H11">
        <v>0</v>
      </c>
      <c r="I11">
        <v>2700000</v>
      </c>
      <c r="J11" t="s">
        <v>25</v>
      </c>
      <c r="K11" t="s">
        <v>33</v>
      </c>
    </row>
    <row r="12" spans="1:11" x14ac:dyDescent="0.25">
      <c r="A12" t="s">
        <v>41</v>
      </c>
      <c r="B12" t="s">
        <v>29</v>
      </c>
      <c r="C12" t="s">
        <v>20</v>
      </c>
      <c r="D12" t="s">
        <v>39</v>
      </c>
      <c r="E12" t="s">
        <v>40</v>
      </c>
      <c r="F12">
        <v>3000000</v>
      </c>
      <c r="G12">
        <v>300000</v>
      </c>
      <c r="H12">
        <v>0</v>
      </c>
      <c r="I12">
        <v>300000</v>
      </c>
      <c r="J12" t="s">
        <v>23</v>
      </c>
      <c r="K12" t="s">
        <v>33</v>
      </c>
    </row>
    <row r="13" spans="1:11" x14ac:dyDescent="0.25">
      <c r="A13" t="s">
        <v>42</v>
      </c>
      <c r="B13" t="s">
        <v>29</v>
      </c>
      <c r="C13" t="s">
        <v>20</v>
      </c>
      <c r="D13" t="s">
        <v>43</v>
      </c>
      <c r="E13" t="s">
        <v>40</v>
      </c>
      <c r="F13">
        <v>3000000</v>
      </c>
      <c r="G13">
        <v>2700000</v>
      </c>
      <c r="H13">
        <v>0</v>
      </c>
      <c r="I13">
        <v>2700000</v>
      </c>
      <c r="J13" t="s">
        <v>25</v>
      </c>
      <c r="K13" t="s">
        <v>33</v>
      </c>
    </row>
    <row r="14" spans="1:11" x14ac:dyDescent="0.25">
      <c r="A14" t="s">
        <v>44</v>
      </c>
      <c r="B14" t="s">
        <v>29</v>
      </c>
      <c r="C14" t="s">
        <v>20</v>
      </c>
      <c r="D14" t="s">
        <v>43</v>
      </c>
      <c r="E14" t="s">
        <v>40</v>
      </c>
      <c r="F14">
        <v>3000000</v>
      </c>
      <c r="G14">
        <v>300000</v>
      </c>
      <c r="H14">
        <v>0</v>
      </c>
      <c r="I14">
        <v>300000</v>
      </c>
      <c r="J14" t="s">
        <v>23</v>
      </c>
      <c r="K14" t="s">
        <v>33</v>
      </c>
    </row>
    <row r="15" spans="1:11" x14ac:dyDescent="0.25">
      <c r="A15" t="s">
        <v>45</v>
      </c>
      <c r="B15" t="s">
        <v>29</v>
      </c>
      <c r="C15" t="s">
        <v>20</v>
      </c>
      <c r="D15" t="s">
        <v>46</v>
      </c>
      <c r="E15" t="s">
        <v>40</v>
      </c>
      <c r="F15">
        <v>3000000</v>
      </c>
      <c r="G15">
        <v>2700000</v>
      </c>
      <c r="H15">
        <v>0</v>
      </c>
      <c r="I15">
        <v>2700000</v>
      </c>
      <c r="J15" t="s">
        <v>25</v>
      </c>
      <c r="K15" t="s">
        <v>33</v>
      </c>
    </row>
    <row r="16" spans="1:11" x14ac:dyDescent="0.25">
      <c r="A16" t="s">
        <v>47</v>
      </c>
      <c r="B16" t="s">
        <v>29</v>
      </c>
      <c r="C16" t="s">
        <v>20</v>
      </c>
      <c r="D16" t="s">
        <v>46</v>
      </c>
      <c r="E16" t="s">
        <v>40</v>
      </c>
      <c r="F16">
        <v>3000000</v>
      </c>
      <c r="G16">
        <v>300000</v>
      </c>
      <c r="H16">
        <v>0</v>
      </c>
      <c r="I16">
        <v>300000</v>
      </c>
      <c r="J16" t="s">
        <v>23</v>
      </c>
      <c r="K16" t="s">
        <v>33</v>
      </c>
    </row>
    <row r="17" spans="1:11" x14ac:dyDescent="0.25">
      <c r="A17" t="s">
        <v>49</v>
      </c>
      <c r="B17" t="s">
        <v>29</v>
      </c>
      <c r="C17" t="s">
        <v>50</v>
      </c>
      <c r="D17" t="s">
        <v>51</v>
      </c>
      <c r="E17" t="s">
        <v>52</v>
      </c>
      <c r="F17">
        <v>1000000</v>
      </c>
      <c r="G17">
        <v>200000</v>
      </c>
      <c r="H17">
        <v>196050</v>
      </c>
      <c r="I17">
        <v>3950</v>
      </c>
      <c r="J17" t="s">
        <v>16</v>
      </c>
      <c r="K17" t="s">
        <v>53</v>
      </c>
    </row>
    <row r="18" spans="1:11" x14ac:dyDescent="0.25">
      <c r="A18" t="s">
        <v>54</v>
      </c>
      <c r="B18" t="s">
        <v>29</v>
      </c>
      <c r="C18" t="s">
        <v>50</v>
      </c>
      <c r="D18" t="s">
        <v>51</v>
      </c>
      <c r="E18" t="s">
        <v>52</v>
      </c>
      <c r="F18">
        <v>1000000</v>
      </c>
      <c r="G18">
        <v>100000</v>
      </c>
      <c r="H18">
        <v>48720</v>
      </c>
      <c r="I18">
        <v>51280</v>
      </c>
      <c r="J18" t="s">
        <v>16</v>
      </c>
      <c r="K18" t="s">
        <v>53</v>
      </c>
    </row>
    <row r="19" spans="1:11" x14ac:dyDescent="0.25">
      <c r="A19" t="s">
        <v>56</v>
      </c>
      <c r="B19" t="s">
        <v>55</v>
      </c>
      <c r="C19" t="s">
        <v>57</v>
      </c>
      <c r="D19" t="s">
        <v>58</v>
      </c>
      <c r="E19" t="s">
        <v>59</v>
      </c>
      <c r="F19">
        <v>2000000</v>
      </c>
      <c r="G19">
        <v>1800000</v>
      </c>
      <c r="H19">
        <v>1796330</v>
      </c>
      <c r="I19">
        <v>3670</v>
      </c>
      <c r="J19" t="s">
        <v>16</v>
      </c>
      <c r="K19" t="s">
        <v>53</v>
      </c>
    </row>
    <row r="20" spans="1:11" x14ac:dyDescent="0.25">
      <c r="A20" t="s">
        <v>60</v>
      </c>
      <c r="B20" t="s">
        <v>55</v>
      </c>
      <c r="C20" t="s">
        <v>57</v>
      </c>
      <c r="D20" t="s">
        <v>61</v>
      </c>
      <c r="E20" t="s">
        <v>59</v>
      </c>
      <c r="F20">
        <v>1000000</v>
      </c>
      <c r="G20">
        <v>900000</v>
      </c>
      <c r="H20">
        <v>368610</v>
      </c>
      <c r="I20">
        <v>531390</v>
      </c>
      <c r="J20" t="s">
        <v>16</v>
      </c>
      <c r="K20" t="s">
        <v>53</v>
      </c>
    </row>
    <row r="21" spans="1:11" x14ac:dyDescent="0.25">
      <c r="A21" t="s">
        <v>62</v>
      </c>
      <c r="B21" t="s">
        <v>55</v>
      </c>
      <c r="C21" t="s">
        <v>57</v>
      </c>
      <c r="D21" t="s">
        <v>61</v>
      </c>
      <c r="E21" t="s">
        <v>59</v>
      </c>
      <c r="F21">
        <v>1000000</v>
      </c>
      <c r="G21">
        <v>100000</v>
      </c>
      <c r="H21">
        <v>0</v>
      </c>
      <c r="I21">
        <v>100000</v>
      </c>
      <c r="J21" t="s">
        <v>23</v>
      </c>
      <c r="K21" t="s">
        <v>53</v>
      </c>
    </row>
    <row r="22" spans="1:11" x14ac:dyDescent="0.25">
      <c r="A22" t="s">
        <v>63</v>
      </c>
      <c r="B22" t="s">
        <v>55</v>
      </c>
      <c r="C22" t="s">
        <v>57</v>
      </c>
      <c r="D22" t="s">
        <v>58</v>
      </c>
      <c r="E22" t="s">
        <v>59</v>
      </c>
      <c r="F22">
        <v>2000000</v>
      </c>
      <c r="G22">
        <v>200000</v>
      </c>
      <c r="H22">
        <v>191200</v>
      </c>
      <c r="I22">
        <v>8800</v>
      </c>
      <c r="J22" t="s">
        <v>16</v>
      </c>
      <c r="K22" t="s">
        <v>53</v>
      </c>
    </row>
  </sheetData>
  <autoFilter ref="A1:K22" xr:uid="{6AB27C53-88FA-4716-A3F8-DEF4AF47703F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6F674-A5E5-4ED9-B98C-A245658B569F}">
  <dimension ref="A1:K8"/>
  <sheetViews>
    <sheetView rightToLeft="1" workbookViewId="0">
      <selection activeCell="K1" sqref="K1:K8"/>
    </sheetView>
  </sheetViews>
  <sheetFormatPr defaultRowHeight="15" x14ac:dyDescent="0.25"/>
  <cols>
    <col min="1" max="1" width="12" bestFit="1" customWidth="1"/>
    <col min="2" max="2" width="10.7109375" bestFit="1" customWidth="1"/>
    <col min="3" max="3" width="18.28515625" bestFit="1" customWidth="1"/>
    <col min="4" max="5" width="15" bestFit="1" customWidth="1"/>
    <col min="6" max="6" width="14.7109375" bestFit="1" customWidth="1"/>
    <col min="7" max="7" width="9.28515625" bestFit="1" customWidth="1"/>
    <col min="8" max="8" width="12.28515625" bestFit="1" customWidth="1"/>
    <col min="10" max="10" width="11.7109375" bestFit="1" customWidth="1"/>
    <col min="11" max="11" width="14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68</v>
      </c>
      <c r="B2" t="s">
        <v>67</v>
      </c>
      <c r="C2" t="s">
        <v>69</v>
      </c>
      <c r="D2" t="s">
        <v>70</v>
      </c>
      <c r="E2" t="s">
        <v>59</v>
      </c>
      <c r="F2">
        <v>250000</v>
      </c>
      <c r="G2">
        <v>25000</v>
      </c>
      <c r="H2">
        <v>23539</v>
      </c>
      <c r="I2">
        <v>1461</v>
      </c>
      <c r="J2" t="s">
        <v>16</v>
      </c>
      <c r="K2" t="s">
        <v>53</v>
      </c>
    </row>
    <row r="3" spans="1:11" x14ac:dyDescent="0.25">
      <c r="A3" t="s">
        <v>71</v>
      </c>
      <c r="B3" t="s">
        <v>48</v>
      </c>
      <c r="C3" t="s">
        <v>72</v>
      </c>
      <c r="D3" t="s">
        <v>73</v>
      </c>
      <c r="E3" t="s">
        <v>52</v>
      </c>
      <c r="F3">
        <v>500000</v>
      </c>
      <c r="G3">
        <v>450000</v>
      </c>
      <c r="H3">
        <v>0</v>
      </c>
      <c r="I3">
        <v>450000</v>
      </c>
      <c r="J3" t="s">
        <v>16</v>
      </c>
      <c r="K3" t="s">
        <v>53</v>
      </c>
    </row>
    <row r="4" spans="1:11" x14ac:dyDescent="0.25">
      <c r="A4" t="s">
        <v>74</v>
      </c>
      <c r="B4" t="s">
        <v>48</v>
      </c>
      <c r="C4" t="s">
        <v>72</v>
      </c>
      <c r="D4" t="s">
        <v>73</v>
      </c>
      <c r="E4" t="s">
        <v>52</v>
      </c>
      <c r="F4">
        <v>500000</v>
      </c>
      <c r="G4">
        <v>50000</v>
      </c>
      <c r="H4">
        <v>0</v>
      </c>
      <c r="I4">
        <v>50000</v>
      </c>
      <c r="J4" t="s">
        <v>23</v>
      </c>
      <c r="K4" t="s">
        <v>53</v>
      </c>
    </row>
    <row r="5" spans="1:11" x14ac:dyDescent="0.25">
      <c r="A5" t="s">
        <v>75</v>
      </c>
      <c r="B5" t="s">
        <v>64</v>
      </c>
      <c r="C5" t="s">
        <v>76</v>
      </c>
      <c r="D5" t="s">
        <v>77</v>
      </c>
      <c r="E5" t="s">
        <v>65</v>
      </c>
      <c r="F5">
        <v>400000</v>
      </c>
      <c r="G5">
        <v>360000</v>
      </c>
      <c r="H5">
        <v>339486</v>
      </c>
      <c r="I5">
        <v>20514</v>
      </c>
      <c r="J5" t="s">
        <v>16</v>
      </c>
      <c r="K5" t="s">
        <v>66</v>
      </c>
    </row>
    <row r="6" spans="1:11" x14ac:dyDescent="0.25">
      <c r="A6" t="s">
        <v>78</v>
      </c>
      <c r="B6" t="s">
        <v>64</v>
      </c>
      <c r="C6" t="s">
        <v>76</v>
      </c>
      <c r="D6" t="s">
        <v>77</v>
      </c>
      <c r="E6" t="s">
        <v>65</v>
      </c>
      <c r="F6">
        <v>400000</v>
      </c>
      <c r="G6">
        <v>40000</v>
      </c>
      <c r="H6">
        <v>0</v>
      </c>
      <c r="I6">
        <v>40000</v>
      </c>
      <c r="J6" t="s">
        <v>16</v>
      </c>
      <c r="K6" t="s">
        <v>66</v>
      </c>
    </row>
    <row r="7" spans="1:11" x14ac:dyDescent="0.25">
      <c r="A7" t="s">
        <v>79</v>
      </c>
      <c r="B7" t="s">
        <v>80</v>
      </c>
      <c r="C7" t="s">
        <v>81</v>
      </c>
      <c r="D7" t="s">
        <v>82</v>
      </c>
      <c r="E7" t="s">
        <v>83</v>
      </c>
      <c r="F7">
        <v>1000000</v>
      </c>
      <c r="G7">
        <v>100000</v>
      </c>
      <c r="H7">
        <v>0</v>
      </c>
      <c r="I7">
        <v>100000</v>
      </c>
      <c r="J7" t="s">
        <v>23</v>
      </c>
      <c r="K7" t="s">
        <v>66</v>
      </c>
    </row>
    <row r="8" spans="1:11" x14ac:dyDescent="0.25">
      <c r="A8" t="s">
        <v>84</v>
      </c>
      <c r="B8" t="s">
        <v>80</v>
      </c>
      <c r="C8" t="s">
        <v>81</v>
      </c>
      <c r="D8" t="s">
        <v>82</v>
      </c>
      <c r="E8" t="s">
        <v>83</v>
      </c>
      <c r="F8">
        <v>1000000</v>
      </c>
      <c r="G8">
        <v>900000</v>
      </c>
      <c r="H8">
        <v>0</v>
      </c>
      <c r="I8">
        <v>900000</v>
      </c>
      <c r="J8" t="s">
        <v>23</v>
      </c>
      <c r="K8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35376-8885-46B5-A66E-F42088F679A7}">
  <dimension ref="A1:G29"/>
  <sheetViews>
    <sheetView rightToLeft="1" topLeftCell="A12" zoomScale="98" zoomScaleNormal="98" workbookViewId="0">
      <selection activeCell="B29" sqref="B29"/>
    </sheetView>
  </sheetViews>
  <sheetFormatPr defaultRowHeight="21" x14ac:dyDescent="0.6"/>
  <cols>
    <col min="1" max="1" width="29.85546875" style="2" bestFit="1" customWidth="1"/>
    <col min="2" max="2" width="18.28515625" style="2" customWidth="1"/>
    <col min="3" max="3" width="15.7109375" style="3" bestFit="1" customWidth="1"/>
    <col min="4" max="4" width="12.85546875" style="3" customWidth="1"/>
    <col min="5" max="5" width="15.42578125" style="3" customWidth="1"/>
    <col min="6" max="6" width="13.140625" style="3" customWidth="1"/>
    <col min="7" max="7" width="12.7109375" style="3" customWidth="1"/>
  </cols>
  <sheetData>
    <row r="1" spans="1:7" x14ac:dyDescent="0.25">
      <c r="A1" s="4" t="s">
        <v>2</v>
      </c>
      <c r="B1" s="4" t="s">
        <v>85</v>
      </c>
      <c r="C1" s="5" t="s">
        <v>5</v>
      </c>
      <c r="D1" s="5" t="s">
        <v>8</v>
      </c>
      <c r="E1" s="5" t="s">
        <v>10</v>
      </c>
      <c r="F1" s="5" t="s">
        <v>86</v>
      </c>
      <c r="G1" s="5" t="s">
        <v>87</v>
      </c>
    </row>
    <row r="2" spans="1:7" x14ac:dyDescent="0.25">
      <c r="A2" s="4" t="s">
        <v>13</v>
      </c>
      <c r="B2" s="4" t="s">
        <v>14</v>
      </c>
      <c r="C2" s="5">
        <v>4000000</v>
      </c>
      <c r="D2" s="5">
        <v>1070</v>
      </c>
      <c r="E2" s="5" t="s">
        <v>17</v>
      </c>
      <c r="F2" s="5">
        <f>C2/17</f>
        <v>235294.11764705883</v>
      </c>
      <c r="G2" s="5">
        <f>MIN(F2,D2)/1000</f>
        <v>1.07</v>
      </c>
    </row>
    <row r="3" spans="1:7" x14ac:dyDescent="0.25">
      <c r="A3" s="4" t="s">
        <v>20</v>
      </c>
      <c r="B3" s="4" t="s">
        <v>21</v>
      </c>
      <c r="C3" s="5">
        <v>3000000</v>
      </c>
      <c r="D3" s="5">
        <v>300000</v>
      </c>
      <c r="E3" s="5" t="s">
        <v>17</v>
      </c>
      <c r="F3" s="5">
        <f t="shared" ref="F3:F22" si="0">C3/17</f>
        <v>176470.58823529413</v>
      </c>
      <c r="G3" s="5">
        <f t="shared" ref="G3:G22" si="1">MIN(F3,D3)/1000</f>
        <v>176.47058823529412</v>
      </c>
    </row>
    <row r="4" spans="1:7" x14ac:dyDescent="0.25">
      <c r="A4" s="4" t="s">
        <v>20</v>
      </c>
      <c r="B4" s="4" t="s">
        <v>21</v>
      </c>
      <c r="C4" s="5">
        <v>3000000</v>
      </c>
      <c r="D4" s="5">
        <v>2700000</v>
      </c>
      <c r="E4" s="5" t="s">
        <v>17</v>
      </c>
      <c r="F4" s="5">
        <f t="shared" si="0"/>
        <v>176470.58823529413</v>
      </c>
      <c r="G4" s="5">
        <f t="shared" si="1"/>
        <v>176.47058823529412</v>
      </c>
    </row>
    <row r="5" spans="1:7" x14ac:dyDescent="0.25">
      <c r="A5" s="4" t="s">
        <v>20</v>
      </c>
      <c r="B5" s="4" t="s">
        <v>27</v>
      </c>
      <c r="C5" s="5">
        <v>2250000</v>
      </c>
      <c r="D5" s="5">
        <v>225000</v>
      </c>
      <c r="E5" s="5" t="s">
        <v>17</v>
      </c>
      <c r="F5" s="5">
        <f t="shared" si="0"/>
        <v>132352.9411764706</v>
      </c>
      <c r="G5" s="5">
        <f t="shared" si="1"/>
        <v>132.35294117647061</v>
      </c>
    </row>
    <row r="6" spans="1:7" x14ac:dyDescent="0.25">
      <c r="A6" s="4" t="s">
        <v>20</v>
      </c>
      <c r="B6" s="4" t="s">
        <v>27</v>
      </c>
      <c r="C6" s="5">
        <v>2250000</v>
      </c>
      <c r="D6" s="5">
        <v>1329220</v>
      </c>
      <c r="E6" s="5" t="s">
        <v>17</v>
      </c>
      <c r="F6" s="5">
        <f t="shared" si="0"/>
        <v>132352.9411764706</v>
      </c>
      <c r="G6" s="5">
        <f t="shared" si="1"/>
        <v>132.35294117647061</v>
      </c>
    </row>
    <row r="7" spans="1:7" x14ac:dyDescent="0.25">
      <c r="A7" s="4" t="s">
        <v>20</v>
      </c>
      <c r="B7" s="4" t="s">
        <v>31</v>
      </c>
      <c r="C7" s="5">
        <v>1800000</v>
      </c>
      <c r="D7" s="5">
        <v>1595850</v>
      </c>
      <c r="E7" s="5" t="s">
        <v>33</v>
      </c>
      <c r="F7" s="5">
        <f t="shared" si="0"/>
        <v>105882.35294117648</v>
      </c>
      <c r="G7" s="5">
        <f t="shared" si="1"/>
        <v>105.88235294117648</v>
      </c>
    </row>
    <row r="8" spans="1:7" x14ac:dyDescent="0.25">
      <c r="A8" s="4" t="s">
        <v>20</v>
      </c>
      <c r="B8" s="4" t="s">
        <v>31</v>
      </c>
      <c r="C8" s="5">
        <v>1800000</v>
      </c>
      <c r="D8" s="5">
        <v>180000</v>
      </c>
      <c r="E8" s="5" t="s">
        <v>33</v>
      </c>
      <c r="F8" s="5">
        <f t="shared" si="0"/>
        <v>105882.35294117648</v>
      </c>
      <c r="G8" s="5">
        <f t="shared" si="1"/>
        <v>105.88235294117648</v>
      </c>
    </row>
    <row r="9" spans="1:7" x14ac:dyDescent="0.25">
      <c r="A9" s="4" t="s">
        <v>20</v>
      </c>
      <c r="B9" s="4" t="s">
        <v>36</v>
      </c>
      <c r="C9" s="5">
        <v>3000000</v>
      </c>
      <c r="D9" s="5">
        <v>2700000</v>
      </c>
      <c r="E9" s="5" t="s">
        <v>33</v>
      </c>
      <c r="F9" s="5">
        <f t="shared" si="0"/>
        <v>176470.58823529413</v>
      </c>
      <c r="G9" s="5">
        <f t="shared" si="1"/>
        <v>176.47058823529412</v>
      </c>
    </row>
    <row r="10" spans="1:7" x14ac:dyDescent="0.25">
      <c r="A10" s="4" t="s">
        <v>20</v>
      </c>
      <c r="B10" s="4" t="s">
        <v>36</v>
      </c>
      <c r="C10" s="5">
        <v>3000000</v>
      </c>
      <c r="D10" s="5">
        <v>300000</v>
      </c>
      <c r="E10" s="5" t="s">
        <v>33</v>
      </c>
      <c r="F10" s="5">
        <f t="shared" si="0"/>
        <v>176470.58823529413</v>
      </c>
      <c r="G10" s="5">
        <f t="shared" si="1"/>
        <v>176.47058823529412</v>
      </c>
    </row>
    <row r="11" spans="1:7" x14ac:dyDescent="0.25">
      <c r="A11" s="4" t="s">
        <v>20</v>
      </c>
      <c r="B11" s="4" t="s">
        <v>39</v>
      </c>
      <c r="C11" s="5">
        <v>3000000</v>
      </c>
      <c r="D11" s="5">
        <v>2700000</v>
      </c>
      <c r="E11" s="5" t="s">
        <v>33</v>
      </c>
      <c r="F11" s="5">
        <f t="shared" si="0"/>
        <v>176470.58823529413</v>
      </c>
      <c r="G11" s="5">
        <f t="shared" si="1"/>
        <v>176.47058823529412</v>
      </c>
    </row>
    <row r="12" spans="1:7" x14ac:dyDescent="0.25">
      <c r="A12" s="4" t="s">
        <v>20</v>
      </c>
      <c r="B12" s="4" t="s">
        <v>39</v>
      </c>
      <c r="C12" s="5">
        <v>3000000</v>
      </c>
      <c r="D12" s="5">
        <v>300000</v>
      </c>
      <c r="E12" s="5" t="s">
        <v>33</v>
      </c>
      <c r="F12" s="5">
        <f t="shared" si="0"/>
        <v>176470.58823529413</v>
      </c>
      <c r="G12" s="5">
        <f t="shared" si="1"/>
        <v>176.47058823529412</v>
      </c>
    </row>
    <row r="13" spans="1:7" x14ac:dyDescent="0.25">
      <c r="A13" s="4" t="s">
        <v>20</v>
      </c>
      <c r="B13" s="4" t="s">
        <v>43</v>
      </c>
      <c r="C13" s="5">
        <v>3000000</v>
      </c>
      <c r="D13" s="5">
        <v>2700000</v>
      </c>
      <c r="E13" s="5" t="s">
        <v>33</v>
      </c>
      <c r="F13" s="5">
        <f t="shared" si="0"/>
        <v>176470.58823529413</v>
      </c>
      <c r="G13" s="5">
        <f t="shared" si="1"/>
        <v>176.47058823529412</v>
      </c>
    </row>
    <row r="14" spans="1:7" x14ac:dyDescent="0.25">
      <c r="A14" s="4" t="s">
        <v>20</v>
      </c>
      <c r="B14" s="4" t="s">
        <v>43</v>
      </c>
      <c r="C14" s="5">
        <v>3000000</v>
      </c>
      <c r="D14" s="5">
        <v>300000</v>
      </c>
      <c r="E14" s="5" t="s">
        <v>33</v>
      </c>
      <c r="F14" s="5">
        <f t="shared" si="0"/>
        <v>176470.58823529413</v>
      </c>
      <c r="G14" s="5">
        <f t="shared" si="1"/>
        <v>176.47058823529412</v>
      </c>
    </row>
    <row r="15" spans="1:7" x14ac:dyDescent="0.25">
      <c r="A15" s="4" t="s">
        <v>20</v>
      </c>
      <c r="B15" s="4" t="s">
        <v>46</v>
      </c>
      <c r="C15" s="5">
        <v>3000000</v>
      </c>
      <c r="D15" s="5">
        <v>2700000</v>
      </c>
      <c r="E15" s="5" t="s">
        <v>33</v>
      </c>
      <c r="F15" s="5">
        <f t="shared" si="0"/>
        <v>176470.58823529413</v>
      </c>
      <c r="G15" s="5">
        <f t="shared" si="1"/>
        <v>176.47058823529412</v>
      </c>
    </row>
    <row r="16" spans="1:7" x14ac:dyDescent="0.25">
      <c r="A16" s="4" t="s">
        <v>20</v>
      </c>
      <c r="B16" s="4" t="s">
        <v>46</v>
      </c>
      <c r="C16" s="5">
        <v>3000000</v>
      </c>
      <c r="D16" s="5">
        <v>300000</v>
      </c>
      <c r="E16" s="5" t="s">
        <v>33</v>
      </c>
      <c r="F16" s="5">
        <f t="shared" si="0"/>
        <v>176470.58823529413</v>
      </c>
      <c r="G16" s="5">
        <f t="shared" si="1"/>
        <v>176.47058823529412</v>
      </c>
    </row>
    <row r="17" spans="1:7" x14ac:dyDescent="0.25">
      <c r="A17" s="4" t="s">
        <v>50</v>
      </c>
      <c r="B17" s="4" t="s">
        <v>51</v>
      </c>
      <c r="C17" s="5">
        <v>1000000</v>
      </c>
      <c r="D17" s="5">
        <v>3950</v>
      </c>
      <c r="E17" s="5" t="s">
        <v>53</v>
      </c>
      <c r="F17" s="5">
        <f t="shared" si="0"/>
        <v>58823.529411764706</v>
      </c>
      <c r="G17" s="5">
        <f t="shared" si="1"/>
        <v>3.95</v>
      </c>
    </row>
    <row r="18" spans="1:7" x14ac:dyDescent="0.25">
      <c r="A18" s="4" t="s">
        <v>50</v>
      </c>
      <c r="B18" s="4" t="s">
        <v>51</v>
      </c>
      <c r="C18" s="5">
        <v>1000000</v>
      </c>
      <c r="D18" s="5">
        <v>51280</v>
      </c>
      <c r="E18" s="5" t="s">
        <v>53</v>
      </c>
      <c r="F18" s="5">
        <f t="shared" si="0"/>
        <v>58823.529411764706</v>
      </c>
      <c r="G18" s="5">
        <f t="shared" si="1"/>
        <v>51.28</v>
      </c>
    </row>
    <row r="19" spans="1:7" x14ac:dyDescent="0.25">
      <c r="A19" s="4" t="s">
        <v>57</v>
      </c>
      <c r="B19" s="4" t="s">
        <v>58</v>
      </c>
      <c r="C19" s="5">
        <v>2000000</v>
      </c>
      <c r="D19" s="5">
        <v>3670</v>
      </c>
      <c r="E19" s="5" t="s">
        <v>53</v>
      </c>
      <c r="F19" s="5">
        <f t="shared" si="0"/>
        <v>117647.05882352941</v>
      </c>
      <c r="G19" s="5">
        <f t="shared" si="1"/>
        <v>3.67</v>
      </c>
    </row>
    <row r="20" spans="1:7" x14ac:dyDescent="0.25">
      <c r="A20" s="4" t="s">
        <v>57</v>
      </c>
      <c r="B20" s="4" t="s">
        <v>61</v>
      </c>
      <c r="C20" s="5">
        <v>1000000</v>
      </c>
      <c r="D20" s="5">
        <v>531390</v>
      </c>
      <c r="E20" s="5" t="s">
        <v>53</v>
      </c>
      <c r="F20" s="5">
        <f t="shared" si="0"/>
        <v>58823.529411764706</v>
      </c>
      <c r="G20" s="5">
        <f t="shared" si="1"/>
        <v>58.823529411764703</v>
      </c>
    </row>
    <row r="21" spans="1:7" x14ac:dyDescent="0.25">
      <c r="A21" s="4" t="s">
        <v>57</v>
      </c>
      <c r="B21" s="4" t="s">
        <v>61</v>
      </c>
      <c r="C21" s="5">
        <v>1000000</v>
      </c>
      <c r="D21" s="5">
        <v>100000</v>
      </c>
      <c r="E21" s="5" t="s">
        <v>53</v>
      </c>
      <c r="F21" s="5">
        <f t="shared" si="0"/>
        <v>58823.529411764706</v>
      </c>
      <c r="G21" s="5">
        <f t="shared" si="1"/>
        <v>58.823529411764703</v>
      </c>
    </row>
    <row r="22" spans="1:7" x14ac:dyDescent="0.25">
      <c r="A22" s="4" t="s">
        <v>57</v>
      </c>
      <c r="B22" s="4" t="s">
        <v>58</v>
      </c>
      <c r="C22" s="5">
        <v>2000000</v>
      </c>
      <c r="D22" s="5">
        <v>8800</v>
      </c>
      <c r="E22" s="5" t="s">
        <v>53</v>
      </c>
      <c r="F22" s="5">
        <f t="shared" si="0"/>
        <v>117647.05882352941</v>
      </c>
      <c r="G22" s="5">
        <f t="shared" si="1"/>
        <v>8.8000000000000007</v>
      </c>
    </row>
    <row r="23" spans="1:7" x14ac:dyDescent="0.6">
      <c r="D23" s="3">
        <f>SUM(D2:D22)</f>
        <v>19030230</v>
      </c>
      <c r="G23" s="6">
        <f>SUM(G2:G22)</f>
        <v>2427.5935294117653</v>
      </c>
    </row>
    <row r="24" spans="1:7" x14ac:dyDescent="0.6">
      <c r="G24" s="6"/>
    </row>
    <row r="25" spans="1:7" x14ac:dyDescent="0.6">
      <c r="A25" s="2" t="s">
        <v>13</v>
      </c>
      <c r="B25" s="3">
        <f>G2</f>
        <v>1.07</v>
      </c>
      <c r="C25" s="7">
        <f>B25/B29</f>
        <v>4.4076571593897507E-4</v>
      </c>
    </row>
    <row r="26" spans="1:7" x14ac:dyDescent="0.6">
      <c r="A26" s="2" t="s">
        <v>20</v>
      </c>
      <c r="B26" s="3">
        <f>SUM(G3:G16)</f>
        <v>2241.1764705882356</v>
      </c>
      <c r="C26" s="7">
        <f>B26/B29</f>
        <v>0.92320911364898028</v>
      </c>
    </row>
    <row r="27" spans="1:7" x14ac:dyDescent="0.6">
      <c r="A27" s="2" t="s">
        <v>50</v>
      </c>
      <c r="B27" s="3">
        <f>G17+G18</f>
        <v>55.230000000000004</v>
      </c>
      <c r="C27" s="7">
        <f>B27/B29</f>
        <v>2.2750925692812705E-2</v>
      </c>
    </row>
    <row r="28" spans="1:7" x14ac:dyDescent="0.6">
      <c r="A28" s="2" t="s">
        <v>57</v>
      </c>
      <c r="B28" s="3">
        <f>SUM(G19:G22)</f>
        <v>130.11705882352942</v>
      </c>
      <c r="C28" s="7">
        <f>B28/B29</f>
        <v>5.3599194942267919E-2</v>
      </c>
    </row>
    <row r="29" spans="1:7" x14ac:dyDescent="0.6">
      <c r="A29" s="2" t="s">
        <v>88</v>
      </c>
      <c r="B29" s="3">
        <f>SUM(B25:B28)</f>
        <v>2427.5935294117653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ED031-A38A-4D8A-93A5-43FF17B73D9A}">
  <dimension ref="A1:G16"/>
  <sheetViews>
    <sheetView rightToLeft="1" workbookViewId="0">
      <selection activeCell="B16" sqref="B16"/>
    </sheetView>
  </sheetViews>
  <sheetFormatPr defaultRowHeight="15" x14ac:dyDescent="0.25"/>
  <cols>
    <col min="1" max="1" width="19.28515625" customWidth="1"/>
    <col min="2" max="2" width="16" bestFit="1" customWidth="1"/>
    <col min="3" max="3" width="16.42578125" style="1" customWidth="1"/>
    <col min="4" max="4" width="10.7109375" style="1" customWidth="1"/>
    <col min="5" max="5" width="13.7109375" style="1" bestFit="1" customWidth="1"/>
    <col min="6" max="6" width="11.140625" style="1" customWidth="1"/>
    <col min="7" max="7" width="11.28515625" style="1" customWidth="1"/>
  </cols>
  <sheetData>
    <row r="1" spans="1:7" ht="21" x14ac:dyDescent="0.25">
      <c r="A1" s="4" t="s">
        <v>2</v>
      </c>
      <c r="B1" s="4" t="s">
        <v>85</v>
      </c>
      <c r="C1" s="5" t="s">
        <v>5</v>
      </c>
      <c r="D1" s="5" t="s">
        <v>8</v>
      </c>
      <c r="E1" s="5" t="s">
        <v>10</v>
      </c>
      <c r="F1" s="5" t="s">
        <v>86</v>
      </c>
      <c r="G1" s="5" t="s">
        <v>87</v>
      </c>
    </row>
    <row r="2" spans="1:7" ht="21" x14ac:dyDescent="0.25">
      <c r="A2" s="4" t="s">
        <v>69</v>
      </c>
      <c r="B2" s="4" t="s">
        <v>70</v>
      </c>
      <c r="C2" s="5">
        <v>250000</v>
      </c>
      <c r="D2" s="5">
        <v>1461</v>
      </c>
      <c r="E2" s="5" t="s">
        <v>53</v>
      </c>
      <c r="F2" s="5">
        <f>C2/13</f>
        <v>19230.76923076923</v>
      </c>
      <c r="G2" s="5">
        <f t="shared" ref="G2:G8" si="0">MIN(F2,D2)/1000</f>
        <v>1.4610000000000001</v>
      </c>
    </row>
    <row r="3" spans="1:7" ht="21" x14ac:dyDescent="0.25">
      <c r="A3" s="4" t="s">
        <v>72</v>
      </c>
      <c r="B3" s="4" t="s">
        <v>73</v>
      </c>
      <c r="C3" s="5">
        <v>500000</v>
      </c>
      <c r="D3" s="5">
        <v>450000</v>
      </c>
      <c r="E3" s="5" t="s">
        <v>53</v>
      </c>
      <c r="F3" s="5">
        <f t="shared" ref="F3:F8" si="1">C3/13</f>
        <v>38461.538461538461</v>
      </c>
      <c r="G3" s="5">
        <f t="shared" si="0"/>
        <v>38.46153846153846</v>
      </c>
    </row>
    <row r="4" spans="1:7" ht="21" x14ac:dyDescent="0.25">
      <c r="A4" s="4" t="s">
        <v>72</v>
      </c>
      <c r="B4" s="4" t="s">
        <v>73</v>
      </c>
      <c r="C4" s="5">
        <v>500000</v>
      </c>
      <c r="D4" s="5">
        <v>50000</v>
      </c>
      <c r="E4" s="5" t="s">
        <v>53</v>
      </c>
      <c r="F4" s="5">
        <f t="shared" si="1"/>
        <v>38461.538461538461</v>
      </c>
      <c r="G4" s="5">
        <f t="shared" si="0"/>
        <v>38.46153846153846</v>
      </c>
    </row>
    <row r="5" spans="1:7" ht="21" x14ac:dyDescent="0.25">
      <c r="A5" s="4" t="s">
        <v>76</v>
      </c>
      <c r="B5" s="4" t="s">
        <v>77</v>
      </c>
      <c r="C5" s="5">
        <v>400000</v>
      </c>
      <c r="D5" s="5">
        <v>20514</v>
      </c>
      <c r="E5" s="5" t="s">
        <v>66</v>
      </c>
      <c r="F5" s="5">
        <f t="shared" si="1"/>
        <v>30769.23076923077</v>
      </c>
      <c r="G5" s="5">
        <f t="shared" si="0"/>
        <v>20.513999999999999</v>
      </c>
    </row>
    <row r="6" spans="1:7" ht="21" x14ac:dyDescent="0.25">
      <c r="A6" s="4" t="s">
        <v>76</v>
      </c>
      <c r="B6" s="4" t="s">
        <v>77</v>
      </c>
      <c r="C6" s="5">
        <v>400000</v>
      </c>
      <c r="D6" s="5">
        <v>40000</v>
      </c>
      <c r="E6" s="5" t="s">
        <v>66</v>
      </c>
      <c r="F6" s="5">
        <f t="shared" si="1"/>
        <v>30769.23076923077</v>
      </c>
      <c r="G6" s="5">
        <f t="shared" si="0"/>
        <v>30.76923076923077</v>
      </c>
    </row>
    <row r="7" spans="1:7" ht="21" x14ac:dyDescent="0.25">
      <c r="A7" s="4" t="s">
        <v>81</v>
      </c>
      <c r="B7" s="4" t="s">
        <v>82</v>
      </c>
      <c r="C7" s="5">
        <v>1000000</v>
      </c>
      <c r="D7" s="5">
        <v>100000</v>
      </c>
      <c r="E7" s="5" t="s">
        <v>66</v>
      </c>
      <c r="F7" s="5">
        <f t="shared" si="1"/>
        <v>76923.076923076922</v>
      </c>
      <c r="G7" s="5">
        <f>MIN(F7,D7)/1000</f>
        <v>76.92307692307692</v>
      </c>
    </row>
    <row r="8" spans="1:7" ht="21" x14ac:dyDescent="0.25">
      <c r="A8" s="4" t="s">
        <v>81</v>
      </c>
      <c r="B8" s="4" t="s">
        <v>82</v>
      </c>
      <c r="C8" s="5">
        <v>1000000</v>
      </c>
      <c r="D8" s="5">
        <v>900000</v>
      </c>
      <c r="E8" s="5" t="s">
        <v>66</v>
      </c>
      <c r="F8" s="5">
        <f t="shared" si="1"/>
        <v>76923.076923076922</v>
      </c>
      <c r="G8" s="5">
        <f t="shared" si="0"/>
        <v>76.92307692307692</v>
      </c>
    </row>
    <row r="9" spans="1:7" ht="21" x14ac:dyDescent="0.25">
      <c r="G9" s="6">
        <f>SUM(G2:G8)</f>
        <v>283.51346153846151</v>
      </c>
    </row>
    <row r="12" spans="1:7" x14ac:dyDescent="0.25">
      <c r="A12" t="s">
        <v>69</v>
      </c>
      <c r="B12" s="1">
        <f>G2</f>
        <v>1.4610000000000001</v>
      </c>
      <c r="C12" s="8">
        <f>B12/B16</f>
        <v>5.1531944623440752E-3</v>
      </c>
    </row>
    <row r="13" spans="1:7" x14ac:dyDescent="0.25">
      <c r="A13" t="s">
        <v>72</v>
      </c>
      <c r="B13" s="1">
        <f>G3+G4</f>
        <v>76.92307692307692</v>
      </c>
      <c r="C13" s="8">
        <f>B13/B16</f>
        <v>0.27132072144179825</v>
      </c>
    </row>
    <row r="14" spans="1:7" x14ac:dyDescent="0.25">
      <c r="A14" t="s">
        <v>76</v>
      </c>
      <c r="B14" s="1">
        <f>G5+G6</f>
        <v>51.283230769230769</v>
      </c>
      <c r="C14" s="8">
        <f>B14/B16</f>
        <v>0.18088464121226097</v>
      </c>
    </row>
    <row r="15" spans="1:7" x14ac:dyDescent="0.25">
      <c r="A15" t="s">
        <v>81</v>
      </c>
      <c r="B15" s="1">
        <f>G7+G8</f>
        <v>153.84615384615384</v>
      </c>
      <c r="C15" s="8">
        <f>B15/B16</f>
        <v>0.5426414428835965</v>
      </c>
    </row>
    <row r="16" spans="1:7" x14ac:dyDescent="0.25">
      <c r="B16" s="1">
        <f>SUM(B12:B15)</f>
        <v>283.51346153846157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A6674-CA36-4275-829E-14105268AF93}">
  <dimension ref="A1:B12"/>
  <sheetViews>
    <sheetView rightToLeft="1" tabSelected="1" workbookViewId="0">
      <selection activeCell="B9" sqref="B9:B12"/>
    </sheetView>
  </sheetViews>
  <sheetFormatPr defaultRowHeight="15" x14ac:dyDescent="0.25"/>
  <cols>
    <col min="1" max="1" width="24.7109375" customWidth="1"/>
    <col min="2" max="2" width="34" customWidth="1"/>
  </cols>
  <sheetData>
    <row r="1" spans="1:2" ht="21" x14ac:dyDescent="0.25">
      <c r="A1" s="18" t="s">
        <v>93</v>
      </c>
      <c r="B1" s="19"/>
    </row>
    <row r="2" spans="1:2" ht="17.25" x14ac:dyDescent="0.4">
      <c r="A2" s="9"/>
      <c r="B2" s="10"/>
    </row>
    <row r="3" spans="1:2" ht="19.5" x14ac:dyDescent="0.25">
      <c r="A3" s="11" t="s">
        <v>89</v>
      </c>
      <c r="B3" s="12" t="s">
        <v>90</v>
      </c>
    </row>
    <row r="4" spans="1:2" ht="15.75" x14ac:dyDescent="0.25">
      <c r="A4" s="13" t="s">
        <v>91</v>
      </c>
      <c r="B4" s="14">
        <v>92</v>
      </c>
    </row>
    <row r="5" spans="1:2" ht="15.75" x14ac:dyDescent="0.25">
      <c r="A5" s="13" t="s">
        <v>57</v>
      </c>
      <c r="B5" s="14">
        <v>2</v>
      </c>
    </row>
    <row r="6" spans="1:2" ht="15.75" x14ac:dyDescent="0.25">
      <c r="A6" s="13" t="s">
        <v>50</v>
      </c>
      <c r="B6" s="14">
        <v>5</v>
      </c>
    </row>
    <row r="7" spans="1:2" x14ac:dyDescent="0.25">
      <c r="A7" s="20"/>
      <c r="B7" s="21"/>
    </row>
    <row r="8" spans="1:2" ht="19.5" x14ac:dyDescent="0.25">
      <c r="A8" s="11" t="s">
        <v>89</v>
      </c>
      <c r="B8" s="12" t="s">
        <v>92</v>
      </c>
    </row>
    <row r="9" spans="1:2" ht="15.75" x14ac:dyDescent="0.25">
      <c r="A9" s="13" t="s">
        <v>69</v>
      </c>
      <c r="B9" s="15">
        <v>1</v>
      </c>
    </row>
    <row r="10" spans="1:2" ht="15.75" x14ac:dyDescent="0.25">
      <c r="A10" s="13" t="s">
        <v>81</v>
      </c>
      <c r="B10" s="15">
        <v>54</v>
      </c>
    </row>
    <row r="11" spans="1:2" ht="15.75" x14ac:dyDescent="0.25">
      <c r="A11" s="13" t="s">
        <v>76</v>
      </c>
      <c r="B11" s="15">
        <v>18</v>
      </c>
    </row>
    <row r="12" spans="1:2" ht="16.5" thickBot="1" x14ac:dyDescent="0.3">
      <c r="A12" s="16" t="s">
        <v>72</v>
      </c>
      <c r="B12" s="17">
        <v>27</v>
      </c>
    </row>
  </sheetData>
  <mergeCells count="2">
    <mergeCell ref="A1:B1"/>
    <mergeCell ref="A7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12</vt:lpstr>
      <vt:lpstr>22</vt:lpstr>
      <vt:lpstr>مانده تعهد فله</vt:lpstr>
      <vt:lpstr>مانده تعهد بشکه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Sara Foroutan</cp:lastModifiedBy>
  <dcterms:created xsi:type="dcterms:W3CDTF">2024-05-20T05:56:25Z</dcterms:created>
  <dcterms:modified xsi:type="dcterms:W3CDTF">2024-05-20T06:50:45Z</dcterms:modified>
</cp:coreProperties>
</file>