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558E8A3E-0239-4B5A-910E-292161DBB8D8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راهکاران'!$A$1:$K$7</definedName>
    <definedName name="_xlnm._FilterDatabase" localSheetId="3" hidden="1">'مانده تعهد فله'!$B$1:$E$4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8" l="1"/>
  <c r="D3" i="8"/>
  <c r="E3" i="8"/>
  <c r="F3" i="8" s="1"/>
  <c r="D2" i="8"/>
  <c r="D11" i="11"/>
  <c r="D10" i="11"/>
  <c r="F3" i="11"/>
  <c r="E3" i="11"/>
  <c r="D2" i="11" l="1"/>
  <c r="E2" i="11" l="1"/>
  <c r="F2" i="11" l="1"/>
  <c r="E2" i="8"/>
  <c r="F2" i="8" l="1"/>
</calcChain>
</file>

<file path=xl/sharedStrings.xml><?xml version="1.0" encoding="utf-8"?>
<sst xmlns="http://schemas.openxmlformats.org/spreadsheetml/2006/main" count="166" uniqueCount="51">
  <si>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</si>
  <si>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</si>
  <si>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</si>
  <si>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</si>
  <si>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</si>
  <si>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</si>
  <si>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</si>
  <si>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</si>
  <si>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</si>
  <si>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</si>
  <si>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</si>
  <si>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</si>
  <si>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</si>
  <si>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</si>
  <si>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</si>
  <si>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</si>
  <si>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</si>
  <si>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</si>
  <si>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</si>
  <si>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</si>
  <si>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</si>
  <si>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</si>
  <si>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</si>
  <si>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</si>
  <si>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</si>
  <si>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</si>
  <si>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</si>
  <si>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</si>
  <si>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</si>
  <si>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</si>
  <si>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</si>
  <si>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جی پورنر پارس</t>
  </si>
  <si>
    <t>دماوندبام دلیجان</t>
  </si>
  <si>
    <t>1403/02/31</t>
  </si>
  <si>
    <t>1403/03/09</t>
  </si>
  <si>
    <t>14031200141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</si>
  <si>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</si>
  <si>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</si>
  <si>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</si>
  <si>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</si>
  <si>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</si>
  <si>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</si>
  <si>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</si>
  <si>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</si>
  <si>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</si>
  <si>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</si>
  <si>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</si>
  <si>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</si>
  <si>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</si>
  <si>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</si>
  <si>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تخصیص روزانه مورخ 1403/03/16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</si>
</sst>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0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7"/>
  <sheetViews>
    <sheetView rightToLeft="1" workbookViewId="0">
      <selection sqref="A1:XFD1048576"/>
    </sheetView>
  </sheetViews>
  <sheetFormatPr defaultRowHeight="12.75" x14ac:dyDescent="0.2"/>
  <cols>
    <col min="1" max="1" width="23.570312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60000</v>
      </c>
      <c r="H2" t="s">
        <v>29</v>
      </c>
      <c r="I2" t="s">
        <v>4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540000</v>
      </c>
      <c r="H3" t="s">
        <v>29</v>
      </c>
      <c r="I3" t="s">
        <v>3</v>
      </c>
      <c r="J3">
        <v>600000</v>
      </c>
      <c r="K3" t="s">
        <v>1</v>
      </c>
    </row>
    <row r="4" spans="1:11" hidden="1" x14ac:dyDescent="0.2">
      <c r="A4" t="s">
        <v>37</v>
      </c>
      <c r="B4" t="s">
        <v>38</v>
      </c>
      <c r="C4" t="s">
        <v>39</v>
      </c>
      <c r="D4" t="s">
        <v>35</v>
      </c>
      <c r="E4" t="s">
        <v>36</v>
      </c>
      <c r="F4">
        <v>4860000</v>
      </c>
      <c r="G4">
        <v>3127400</v>
      </c>
      <c r="H4" t="s">
        <v>40</v>
      </c>
      <c r="I4" t="s">
        <v>2</v>
      </c>
      <c r="J4">
        <v>5400000</v>
      </c>
      <c r="K4" t="s">
        <v>0</v>
      </c>
    </row>
    <row r="5" spans="1:11" hidden="1" x14ac:dyDescent="0.2">
      <c r="A5" t="s">
        <v>37</v>
      </c>
      <c r="B5" t="s">
        <v>38</v>
      </c>
      <c r="C5" t="s">
        <v>39</v>
      </c>
      <c r="D5" t="s">
        <v>41</v>
      </c>
      <c r="E5" t="s">
        <v>36</v>
      </c>
      <c r="F5">
        <v>540000</v>
      </c>
      <c r="G5">
        <v>540000</v>
      </c>
      <c r="H5" t="s">
        <v>40</v>
      </c>
      <c r="I5" t="s">
        <v>3</v>
      </c>
      <c r="J5">
        <v>5400000</v>
      </c>
      <c r="K5" t="s">
        <v>0</v>
      </c>
    </row>
    <row r="6" spans="1:11" hidden="1" x14ac:dyDescent="0.2">
      <c r="A6" t="s">
        <v>43</v>
      </c>
      <c r="B6" t="s">
        <v>44</v>
      </c>
      <c r="C6" t="s">
        <v>34</v>
      </c>
      <c r="D6" t="s">
        <v>42</v>
      </c>
      <c r="E6" t="s">
        <v>36</v>
      </c>
      <c r="F6">
        <v>200000</v>
      </c>
      <c r="G6">
        <v>200000</v>
      </c>
      <c r="H6" t="s">
        <v>45</v>
      </c>
      <c r="I6" t="s">
        <v>3</v>
      </c>
      <c r="J6">
        <v>200000</v>
      </c>
      <c r="K6" t="s">
        <v>0</v>
      </c>
    </row>
    <row r="7" spans="1:11" hidden="1" x14ac:dyDescent="0.2">
      <c r="A7" t="s">
        <v>31</v>
      </c>
      <c r="B7" t="s">
        <v>48</v>
      </c>
      <c r="C7" t="s">
        <v>33</v>
      </c>
      <c r="D7" t="s">
        <v>46</v>
      </c>
      <c r="E7" t="s">
        <v>47</v>
      </c>
      <c r="F7">
        <v>13000</v>
      </c>
      <c r="G7">
        <v>13000</v>
      </c>
      <c r="H7" t="s">
        <v>49</v>
      </c>
      <c r="I7" t="s">
        <v>3</v>
      </c>
      <c r="J7">
        <v>100000</v>
      </c>
      <c r="K7" t="s">
        <v>0</v>
      </c>
    </row>
  </sheetData>
  <autoFilter ref="A1:K7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5"/>
  <sheetViews>
    <sheetView rightToLeft="1" workbookViewId="0">
      <selection activeCell="J2" activeCellId="1" sqref="A2:B5 J2:J5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37</v>
      </c>
      <c r="B2" t="s">
        <v>38</v>
      </c>
      <c r="C2" t="s">
        <v>39</v>
      </c>
      <c r="D2" t="s">
        <v>35</v>
      </c>
      <c r="E2" t="s">
        <v>36</v>
      </c>
      <c r="F2">
        <v>4860000</v>
      </c>
      <c r="G2">
        <v>3127400</v>
      </c>
      <c r="H2" t="s">
        <v>40</v>
      </c>
      <c r="I2" t="s">
        <v>2</v>
      </c>
      <c r="J2">
        <v>5400000</v>
      </c>
      <c r="K2" t="s">
        <v>0</v>
      </c>
    </row>
    <row r="3" spans="1:11" x14ac:dyDescent="0.2">
      <c r="A3" t="s">
        <v>37</v>
      </c>
      <c r="B3" t="s">
        <v>38</v>
      </c>
      <c r="C3" t="s">
        <v>39</v>
      </c>
      <c r="D3" t="s">
        <v>41</v>
      </c>
      <c r="E3" t="s">
        <v>36</v>
      </c>
      <c r="F3">
        <v>540000</v>
      </c>
      <c r="G3">
        <v>540000</v>
      </c>
      <c r="H3" t="s">
        <v>40</v>
      </c>
      <c r="I3" t="s">
        <v>3</v>
      </c>
      <c r="J3">
        <v>5400000</v>
      </c>
      <c r="K3" t="s">
        <v>0</v>
      </c>
    </row>
    <row r="4" spans="1:11" x14ac:dyDescent="0.2">
      <c r="A4" t="s">
        <v>43</v>
      </c>
      <c r="B4" t="s">
        <v>44</v>
      </c>
      <c r="C4" t="s">
        <v>34</v>
      </c>
      <c r="D4" t="s">
        <v>42</v>
      </c>
      <c r="E4" t="s">
        <v>36</v>
      </c>
      <c r="F4">
        <v>200000</v>
      </c>
      <c r="G4">
        <v>200000</v>
      </c>
      <c r="H4" t="s">
        <v>45</v>
      </c>
      <c r="I4" t="s">
        <v>3</v>
      </c>
      <c r="J4">
        <v>200000</v>
      </c>
      <c r="K4" t="s">
        <v>0</v>
      </c>
    </row>
    <row r="5" spans="1:11" x14ac:dyDescent="0.2">
      <c r="A5" t="s">
        <v>31</v>
      </c>
      <c r="B5" t="s">
        <v>48</v>
      </c>
      <c r="C5" t="s">
        <v>33</v>
      </c>
      <c r="D5" t="s">
        <v>46</v>
      </c>
      <c r="E5" t="s">
        <v>47</v>
      </c>
      <c r="F5">
        <v>13000</v>
      </c>
      <c r="G5">
        <v>13000</v>
      </c>
      <c r="H5" t="s">
        <v>49</v>
      </c>
      <c r="I5" t="s">
        <v>3</v>
      </c>
      <c r="J5">
        <v>100000</v>
      </c>
      <c r="K5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3"/>
  <sheetViews>
    <sheetView rightToLeft="1" workbookViewId="0">
      <selection activeCell="J2" activeCellId="1" sqref="A2:B3 J2:J3"/>
    </sheetView>
  </sheetViews>
  <sheetFormatPr defaultRowHeight="12.75" x14ac:dyDescent="0.2"/>
  <cols>
    <col min="1" max="1" width="16.14062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60000</v>
      </c>
      <c r="H2" t="s">
        <v>29</v>
      </c>
      <c r="I2" t="s">
        <v>4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540000</v>
      </c>
      <c r="H3" t="s">
        <v>29</v>
      </c>
      <c r="I3" t="s">
        <v>3</v>
      </c>
      <c r="J3">
        <v>600000</v>
      </c>
      <c r="K3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H32"/>
  <sheetViews>
    <sheetView rightToLeft="1" workbookViewId="0">
      <selection activeCell="H9" activeCellId="1" sqref="F9:F11 H9:H11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8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8" ht="18" x14ac:dyDescent="0.4">
      <c r="A2" s="11" t="s">
        <v>37</v>
      </c>
      <c r="B2" s="11" t="s">
        <v>38</v>
      </c>
      <c r="C2" s="11">
        <v>5400000</v>
      </c>
      <c r="D2" s="5">
        <f>SUMIF('گزارش راهکاران فله'!B$2:B$40,'مانده تعهد فله'!B2,'گزارش راهکاران فله'!G$2:G$40)</f>
        <v>3667400</v>
      </c>
      <c r="E2" s="5">
        <f>C2/17</f>
        <v>317647.0588235294</v>
      </c>
      <c r="F2" s="5">
        <f>MIN(E2,D2)/1000</f>
        <v>317.64705882352939</v>
      </c>
    </row>
    <row r="3" spans="1:8" ht="18" x14ac:dyDescent="0.4">
      <c r="A3" s="11" t="s">
        <v>43</v>
      </c>
      <c r="B3" s="11" t="s">
        <v>44</v>
      </c>
      <c r="C3" s="11">
        <v>200000</v>
      </c>
      <c r="D3" s="5">
        <f>SUMIF('گزارش راهکاران فله'!B$2:B$40,'مانده تعهد فله'!B3,'گزارش راهکاران فله'!G$2:G$40)</f>
        <v>200000</v>
      </c>
      <c r="E3" s="5">
        <f>C3/17</f>
        <v>11764.705882352941</v>
      </c>
      <c r="F3" s="5">
        <f>MIN(E3,D3)/1000</f>
        <v>11.76470588235294</v>
      </c>
    </row>
    <row r="4" spans="1:8" x14ac:dyDescent="0.2">
      <c r="A4"/>
      <c r="B4"/>
      <c r="C4"/>
      <c r="D4"/>
      <c r="E4"/>
      <c r="F4">
        <v>329</v>
      </c>
    </row>
    <row r="5" spans="1:8" x14ac:dyDescent="0.2">
      <c r="A5"/>
      <c r="B5"/>
      <c r="C5"/>
      <c r="D5"/>
      <c r="E5"/>
      <c r="F5"/>
    </row>
    <row r="6" spans="1:8" x14ac:dyDescent="0.2">
      <c r="A6"/>
      <c r="B6"/>
      <c r="C6"/>
      <c r="D6"/>
      <c r="E6"/>
      <c r="F6"/>
    </row>
    <row r="7" spans="1:8" x14ac:dyDescent="0.2">
      <c r="A7"/>
      <c r="B7"/>
      <c r="C7"/>
      <c r="D7"/>
      <c r="E7"/>
      <c r="F7"/>
    </row>
    <row r="8" spans="1:8" x14ac:dyDescent="0.2">
      <c r="C8" s="3">
        <f>(F2/F$4)*100</f>
        <v>96.549258001072772</v>
      </c>
      <c r="D8" s="3"/>
      <c r="E8" s="3"/>
      <c r="F8" s="3"/>
    </row>
    <row r="9" spans="1:8" ht="19.5" x14ac:dyDescent="0.2">
      <c r="D9" s="3"/>
      <c r="E9" s="3"/>
      <c r="F9" s="4" t="s">
        <v>17</v>
      </c>
      <c r="G9" s="4" t="s">
        <v>20</v>
      </c>
      <c r="H9" s="4" t="s">
        <v>23</v>
      </c>
    </row>
    <row r="10" spans="1:8" x14ac:dyDescent="0.4">
      <c r="D10" s="3"/>
      <c r="E10" s="3"/>
      <c r="F10" s="11" t="s">
        <v>43</v>
      </c>
      <c r="G10" s="10">
        <v>12</v>
      </c>
      <c r="H10" s="10">
        <v>4</v>
      </c>
    </row>
    <row r="11" spans="1:8" x14ac:dyDescent="0.4">
      <c r="D11" s="3"/>
      <c r="E11" s="3"/>
      <c r="F11" s="11" t="s">
        <v>37</v>
      </c>
      <c r="G11" s="7">
        <v>318</v>
      </c>
      <c r="H11" s="7">
        <v>96</v>
      </c>
    </row>
    <row r="12" spans="1:8" x14ac:dyDescent="0.2">
      <c r="D12" s="3"/>
      <c r="E12" s="3"/>
      <c r="F12" s="3"/>
    </row>
    <row r="13" spans="1:8" x14ac:dyDescent="0.2">
      <c r="A13"/>
      <c r="B13"/>
      <c r="C13"/>
      <c r="D13"/>
      <c r="E13"/>
      <c r="F13"/>
    </row>
    <row r="14" spans="1:8" x14ac:dyDescent="0.2">
      <c r="A14"/>
      <c r="B14"/>
      <c r="C14" s="13"/>
      <c r="D14" s="13"/>
      <c r="E14"/>
      <c r="F14"/>
    </row>
    <row r="15" spans="1:8" x14ac:dyDescent="0.2">
      <c r="A15"/>
      <c r="B15"/>
      <c r="C15" s="13"/>
      <c r="D15" s="13"/>
      <c r="E15"/>
      <c r="F15"/>
    </row>
    <row r="16" spans="1:8" x14ac:dyDescent="0.2">
      <c r="A16"/>
      <c r="B16" s="13"/>
      <c r="C16" s="13"/>
      <c r="D16"/>
      <c r="E16"/>
      <c r="F16"/>
    </row>
    <row r="17" spans="1:6" x14ac:dyDescent="0.2">
      <c r="A17"/>
      <c r="B17"/>
      <c r="C17"/>
      <c r="D17"/>
      <c r="E17"/>
      <c r="F17"/>
    </row>
    <row r="18" spans="1:6" x14ac:dyDescent="0.2">
      <c r="A18"/>
      <c r="B18"/>
      <c r="C18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D20" s="3"/>
      <c r="E20" s="3"/>
      <c r="F20" s="3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 s="13"/>
      <c r="D23" s="1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F32"/>
    </row>
  </sheetData>
  <sortState xmlns:xlrd2="http://schemas.microsoft.com/office/spreadsheetml/2017/richdata2" ref="A2:F11">
    <sortCondition ref="B1:B11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sqref="A1:F3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9" ht="18" x14ac:dyDescent="0.4">
      <c r="A2" s="11" t="s">
        <v>27</v>
      </c>
      <c r="B2" s="11" t="s">
        <v>28</v>
      </c>
      <c r="C2" s="11">
        <v>600000</v>
      </c>
      <c r="D2" s="5" t="e">
        <f>SUMIF('گزارش راهکاران بشکه'!#REF!,'مانده تعهد بشکه'!B2,'گزارش راهکاران بشکه'!#REF!)</f>
        <v>#REF!</v>
      </c>
      <c r="E2" s="5">
        <f>C2/13</f>
        <v>46153.846153846156</v>
      </c>
      <c r="F2" s="5" t="e">
        <f>MIN(E2,D2)/1000</f>
        <v>#REF!</v>
      </c>
    </row>
    <row r="3" spans="1:9" ht="18" x14ac:dyDescent="0.4">
      <c r="A3" s="11" t="s">
        <v>27</v>
      </c>
      <c r="B3" s="11" t="s">
        <v>28</v>
      </c>
      <c r="C3" s="11">
        <v>600000</v>
      </c>
      <c r="D3" s="5">
        <v>741000</v>
      </c>
      <c r="E3" s="5">
        <f>C3/13</f>
        <v>46153.846153846156</v>
      </c>
      <c r="F3" s="5">
        <f>MIN(E3,D3)/1000</f>
        <v>46.153846153846153</v>
      </c>
    </row>
    <row r="4" spans="1:9" x14ac:dyDescent="0.2">
      <c r="A4"/>
      <c r="B4"/>
      <c r="C4"/>
      <c r="D4"/>
      <c r="E4"/>
      <c r="F4">
        <v>123</v>
      </c>
    </row>
    <row r="5" spans="1:9" x14ac:dyDescent="0.2">
      <c r="A5"/>
      <c r="B5"/>
      <c r="C5"/>
      <c r="D5"/>
      <c r="E5"/>
      <c r="F5"/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>
        <f>(46/F4)*100</f>
        <v>37.398373983739837</v>
      </c>
      <c r="E10"/>
      <c r="F10"/>
    </row>
    <row r="11" spans="1:9" x14ac:dyDescent="0.2">
      <c r="A11"/>
      <c r="B11"/>
      <c r="C11"/>
      <c r="D11">
        <f>(77/F4)*100</f>
        <v>62.601626016260155</v>
      </c>
      <c r="E11"/>
      <c r="F11"/>
    </row>
    <row r="12" spans="1:9" ht="19.5" x14ac:dyDescent="0.2">
      <c r="A12" s="13"/>
      <c r="B12" s="13"/>
      <c r="C12" s="13"/>
      <c r="D12" s="13"/>
      <c r="E12"/>
      <c r="F12"/>
      <c r="H12" s="4" t="s">
        <v>17</v>
      </c>
      <c r="I12" s="4" t="s">
        <v>22</v>
      </c>
    </row>
    <row r="13" spans="1:9" x14ac:dyDescent="0.2">
      <c r="A13" s="13"/>
      <c r="B13" s="17"/>
      <c r="C13" s="13"/>
      <c r="D13" s="13"/>
      <c r="E13"/>
      <c r="F13"/>
      <c r="H13" s="7" t="s">
        <v>27</v>
      </c>
      <c r="I13" s="7">
        <v>37</v>
      </c>
    </row>
    <row r="14" spans="1:9" x14ac:dyDescent="0.4">
      <c r="A14" s="13"/>
      <c r="B14" s="17"/>
      <c r="C14" s="13"/>
      <c r="D14" s="13"/>
      <c r="E14"/>
      <c r="F14"/>
      <c r="H14" s="11" t="s">
        <v>32</v>
      </c>
      <c r="I14" s="7">
        <v>63</v>
      </c>
    </row>
    <row r="15" spans="1:9" x14ac:dyDescent="0.2">
      <c r="A15" s="2"/>
      <c r="B15" s="17"/>
      <c r="C15" s="13"/>
      <c r="D15" s="14"/>
      <c r="E15" s="3"/>
      <c r="F15" s="3"/>
    </row>
    <row r="16" spans="1:9" x14ac:dyDescent="0.2">
      <c r="A16" s="2"/>
      <c r="B16" s="17"/>
      <c r="C16" s="13"/>
      <c r="D16" s="14"/>
      <c r="E16" s="3"/>
      <c r="F16" s="3"/>
    </row>
    <row r="17" spans="2:6" x14ac:dyDescent="0.2">
      <c r="B17" s="15"/>
      <c r="C17" s="16"/>
      <c r="D17" s="14"/>
      <c r="E17" s="3"/>
      <c r="F17" s="3"/>
    </row>
    <row r="18" spans="2:6" x14ac:dyDescent="0.2">
      <c r="B18" s="15"/>
      <c r="C18" s="16"/>
      <c r="D18" s="14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1"/>
  <sheetViews>
    <sheetView rightToLeft="1" tabSelected="1" workbookViewId="0">
      <selection activeCell="A6" sqref="A6:B8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8" t="s">
        <v>50</v>
      </c>
      <c r="B4" s="18"/>
    </row>
    <row r="5" spans="1:2" ht="15.75" x14ac:dyDescent="0.4">
      <c r="A5" s="12"/>
      <c r="B5" s="12"/>
    </row>
    <row r="6" spans="1:2" ht="19.5" x14ac:dyDescent="0.2">
      <c r="A6" s="4" t="s">
        <v>17</v>
      </c>
      <c r="B6" s="4" t="s">
        <v>23</v>
      </c>
    </row>
    <row r="7" spans="1:2" ht="15.75" x14ac:dyDescent="0.4">
      <c r="A7" s="11" t="s">
        <v>43</v>
      </c>
      <c r="B7" s="10">
        <v>4</v>
      </c>
    </row>
    <row r="8" spans="1:2" ht="15.75" x14ac:dyDescent="0.4">
      <c r="A8" s="11" t="s">
        <v>37</v>
      </c>
      <c r="B8" s="7">
        <v>96</v>
      </c>
    </row>
    <row r="9" spans="1:2" x14ac:dyDescent="0.2">
      <c r="A9" s="19"/>
      <c r="B9" s="19"/>
    </row>
    <row r="10" spans="1:2" ht="19.5" x14ac:dyDescent="0.2">
      <c r="A10" s="4" t="s">
        <v>17</v>
      </c>
      <c r="B10" s="4" t="s">
        <v>22</v>
      </c>
    </row>
    <row r="11" spans="1:2" ht="15.75" x14ac:dyDescent="0.2">
      <c r="A11" s="7" t="s">
        <v>27</v>
      </c>
      <c r="B11" s="7">
        <v>100</v>
      </c>
    </row>
  </sheetData>
  <mergeCells count="2">
    <mergeCell ref="A4:B4"/>
    <mergeCell ref="A9:B9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2024-06-05T03:46:47Z</dcterms:modified>
</cp:coreProperties>
</file>