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E1C8BC79-5805-468A-80AF-D7EE4FD09782}" xr6:coauthVersionLast="47" xr6:coauthVersionMax="47" xr10:uidLastSave="{00000000-0000-0000-0000-000000000000}"/>
  <bookViews>
    <workbookView xWindow="-120" yWindow="-120" windowWidth="24240" windowHeight="13140" firstSheet="1" activeTab="6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Sheet2" sheetId="21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راهکاران'!$A$1:$K$20</definedName>
    <definedName name="_xlnm._FilterDatabase" localSheetId="3" hidden="1">'مانده تعهد فله'!$B$1:$E$3</definedName>
  </definedNames>
  <calcPr calcId="191029"/>
  <pivotCaches>
    <pivotCache cacheId="6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1" l="1"/>
  <c r="D14" i="11"/>
  <c r="D12" i="11"/>
  <c r="D3" i="11"/>
  <c r="D4" i="11"/>
  <c r="D5" i="11"/>
  <c r="E3" i="11"/>
  <c r="F3" i="11" s="1"/>
  <c r="E4" i="11"/>
  <c r="F4" i="11" s="1"/>
  <c r="E5" i="11"/>
  <c r="F5" i="11" s="1"/>
  <c r="D2" i="11"/>
  <c r="D13" i="8"/>
  <c r="D14" i="8"/>
  <c r="D15" i="8"/>
  <c r="D16" i="8"/>
  <c r="D17" i="8"/>
  <c r="D12" i="8"/>
  <c r="F3" i="8"/>
  <c r="F4" i="8"/>
  <c r="F5" i="8"/>
  <c r="F6" i="8"/>
  <c r="F7" i="8"/>
  <c r="F8" i="8"/>
  <c r="D3" i="8"/>
  <c r="D4" i="8"/>
  <c r="D5" i="8"/>
  <c r="D6" i="8"/>
  <c r="D7" i="8"/>
  <c r="D8" i="8"/>
  <c r="E3" i="8"/>
  <c r="E4" i="8"/>
  <c r="E5" i="8"/>
  <c r="E6" i="8"/>
  <c r="E7" i="8"/>
  <c r="E8" i="8"/>
  <c r="D2" i="8"/>
  <c r="E2" i="11"/>
  <c r="F2" i="11" l="1"/>
  <c r="E2" i="8" l="1"/>
  <c r="F2" i="8" l="1"/>
</calcChain>
</file>

<file path=xl/sharedStrings.xml><?xml version="1.0" encoding="utf-8"?>
<sst xmlns="http://schemas.openxmlformats.org/spreadsheetml/2006/main" count="412" uniqueCount="89">
  <si>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</si>
  <si>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</si>
  <si>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</si>
  <si>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</si>
  <si>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</si>
  <si>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</si>
  <si>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</si>
  <si>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</si>
  <si>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</si>
  <si>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</si>
  <si>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</si>
  <si>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</si>
  <si>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</si>
  <si>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</si>
  <si>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</si>
  <si>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</si>
  <si>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</si>
  <si>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</si>
  <si>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</si>
  <si>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</si>
  <si>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</si>
  <si>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</si>
  <si>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</si>
  <si>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</si>
  <si>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جی پورنر پارس</t>
  </si>
  <si>
    <t>1403/02/31</t>
  </si>
  <si>
    <t>1403/03/09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</si>
  <si>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</si>
  <si>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</si>
  <si>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</si>
  <si>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</si>
  <si>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</si>
  <si>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</si>
  <si>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</si>
  <si>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</si>
  <si>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</si>
  <si>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</si>
  <si>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</si>
  <si>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</si>
  <si>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</si>
  <si>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</si>
  <si>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</si>
  <si>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</si>
  <si>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</si>
  <si>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</si>
  <si>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</si>
  <si>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</si>
  <si>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</si>
  <si>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</si>
  <si>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</si>
  <si>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</si>
  <si>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14032200081</t>
  </si>
  <si>
    <t>1403/03/20</t>
  </si>
  <si>
    <t>عمران نگر بندرعباس</t>
  </si>
  <si>
    <t>1403089996001</t>
  </si>
  <si>
    <t>14032200082</t>
  </si>
  <si>
    <t>عمران نگر بندر عباس</t>
  </si>
  <si>
    <t>1403/03/22</t>
  </si>
  <si>
    <t>پترو پالایش آوات (توسعه ساختارمحیط)</t>
  </si>
  <si>
    <t>14031200148</t>
  </si>
  <si>
    <t>آوا رادین شرق</t>
  </si>
  <si>
    <t>1403088752001</t>
  </si>
  <si>
    <t>14032200083</t>
  </si>
  <si>
    <t>1403089490001</t>
  </si>
  <si>
    <t>14031200151</t>
  </si>
  <si>
    <t>پتروشیان</t>
  </si>
  <si>
    <t>1403080809001</t>
  </si>
  <si>
    <t>14031200150</t>
  </si>
  <si>
    <t>14031200154</t>
  </si>
  <si>
    <t>1403/03/23</t>
  </si>
  <si>
    <t>پترو پاسارگاد هرمزگان</t>
  </si>
  <si>
    <t>1403076374001</t>
  </si>
  <si>
    <t>14031200153</t>
  </si>
  <si>
    <t>14032200085</t>
  </si>
  <si>
    <t>1403/03/24</t>
  </si>
  <si>
    <t>ایساتیس دیزل پارت</t>
  </si>
  <si>
    <t>1403097887001</t>
  </si>
  <si>
    <t>1403/04/18</t>
  </si>
  <si>
    <t>14032200084</t>
  </si>
  <si>
    <t>14031200155</t>
  </si>
  <si>
    <t>1403088753001</t>
  </si>
  <si>
    <t>14032200086</t>
  </si>
  <si>
    <t>1403098369001</t>
  </si>
  <si>
    <t>تخصیص روزانه مورخ 1403/03/27</t>
  </si>
  <si>
    <t>14031200156</t>
  </si>
  <si>
    <t>1403/03/26</t>
  </si>
  <si>
    <t>Row Labels</t>
  </si>
  <si>
    <t>Grand Total</t>
  </si>
  <si>
    <t>Sum of تناژ تعهد قابل تحویل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</si>
</sst>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pivotButton="1">
      <alignment horizontal="righ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59.334545949074" createdVersion="7" refreshedVersion="7" minRefreshableVersion="3" recordCount="4" xr:uid="{B7808A80-49B7-4F72-A1F9-82913CAB366D}">
  <cacheSource type="worksheet">
    <worksheetSource ref="A1:F5" sheet="مانده تعهد بشکه"/>
  </cacheSource>
  <cacheFields count="6">
    <cacheField name="نام شرکت" numFmtId="0">
      <sharedItems count="3">
        <s v="عمران نگر بندرعباس"/>
        <s v="پترو پالایش آوات (توسعه ساختارمحیط)"/>
        <s v="ایساتیس دیزل پارت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30000" maxValue="1000000"/>
    </cacheField>
    <cacheField name="مانده حواله" numFmtId="3">
      <sharedItems containsSemiMixedTypes="0" containsString="0" containsNumber="1" containsInteger="1" minValue="14130" maxValue="1000000"/>
    </cacheField>
    <cacheField name="حداقل تعهد تناز" numFmtId="3">
      <sharedItems containsSemiMixedTypes="0" containsString="0" containsNumber="1" minValue="2307.6923076923076" maxValue="76923.076923076922"/>
    </cacheField>
    <cacheField name="تناژ تعهد قابل تحویل" numFmtId="3">
      <sharedItems containsSemiMixedTypes="0" containsString="0" containsNumber="1" minValue="2.3076923076923075" maxValue="76.9230769230769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">
  <r>
    <x v="0"/>
    <s v="1403089996001"/>
    <n v="500000"/>
    <n v="152691"/>
    <n v="38461.538461538461"/>
    <n v="38.46153846153846"/>
  </r>
  <r>
    <x v="1"/>
    <s v="1403089490001"/>
    <n v="300000"/>
    <n v="14130"/>
    <n v="23076.923076923078"/>
    <n v="14.13"/>
  </r>
  <r>
    <x v="2"/>
    <s v="1403097887001"/>
    <n v="1000000"/>
    <n v="1000000"/>
    <n v="76923.076923076922"/>
    <n v="76.92307692307692"/>
  </r>
  <r>
    <x v="1"/>
    <s v="1403098369001"/>
    <n v="30000"/>
    <n v="30000"/>
    <n v="2307.6923076923076"/>
    <n v="2.307692307692307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8F7DD2B-EE91-45DB-9E69-7A6FA5ED2591}" name="PivotTable2" cacheId="6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7" firstHeaderRow="1" firstDataRow="1" firstDataCol="1"/>
  <pivotFields count="6">
    <pivotField axis="axisRow" showAll="0">
      <items count="4">
        <item x="2"/>
        <item x="1"/>
        <item x="0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تناژ تعهد قابل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0"/>
  <sheetViews>
    <sheetView rightToLeft="1" workbookViewId="0">
      <selection sqref="A1:XFD1048576"/>
    </sheetView>
  </sheetViews>
  <sheetFormatPr defaultRowHeight="12.75" x14ac:dyDescent="0.2"/>
  <cols>
    <col min="1" max="1" width="31.710937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hidden="1" x14ac:dyDescent="0.2">
      <c r="A2" t="s">
        <v>28</v>
      </c>
      <c r="B2" t="s">
        <v>29</v>
      </c>
      <c r="C2" t="s">
        <v>30</v>
      </c>
      <c r="D2" t="s">
        <v>32</v>
      </c>
      <c r="E2" t="s">
        <v>27</v>
      </c>
      <c r="F2">
        <v>540000</v>
      </c>
      <c r="G2">
        <v>325450</v>
      </c>
      <c r="H2" t="s">
        <v>31</v>
      </c>
      <c r="I2" t="s">
        <v>2</v>
      </c>
      <c r="J2">
        <v>5400000</v>
      </c>
      <c r="K2" t="s">
        <v>0</v>
      </c>
    </row>
    <row r="3" spans="1:11" hidden="1" x14ac:dyDescent="0.2">
      <c r="A3" t="s">
        <v>34</v>
      </c>
      <c r="B3" t="s">
        <v>35</v>
      </c>
      <c r="C3" t="s">
        <v>26</v>
      </c>
      <c r="D3" t="s">
        <v>33</v>
      </c>
      <c r="E3" t="s">
        <v>27</v>
      </c>
      <c r="F3">
        <v>200000</v>
      </c>
      <c r="G3">
        <v>460</v>
      </c>
      <c r="H3" t="s">
        <v>36</v>
      </c>
      <c r="I3" t="s">
        <v>2</v>
      </c>
      <c r="J3">
        <v>200000</v>
      </c>
      <c r="K3" t="s">
        <v>0</v>
      </c>
    </row>
    <row r="4" spans="1:11" hidden="1" x14ac:dyDescent="0.2">
      <c r="A4" t="s">
        <v>24</v>
      </c>
      <c r="B4" t="s">
        <v>39</v>
      </c>
      <c r="C4" t="s">
        <v>25</v>
      </c>
      <c r="D4" t="s">
        <v>37</v>
      </c>
      <c r="E4" t="s">
        <v>38</v>
      </c>
      <c r="F4">
        <v>13000</v>
      </c>
      <c r="G4">
        <v>4220</v>
      </c>
      <c r="H4" t="s">
        <v>40</v>
      </c>
      <c r="I4" t="s">
        <v>2</v>
      </c>
      <c r="J4">
        <v>100000</v>
      </c>
      <c r="K4" t="s">
        <v>0</v>
      </c>
    </row>
    <row r="5" spans="1:11" hidden="1" x14ac:dyDescent="0.2">
      <c r="A5" t="s">
        <v>24</v>
      </c>
      <c r="B5" t="s">
        <v>43</v>
      </c>
      <c r="C5" t="s">
        <v>44</v>
      </c>
      <c r="D5" t="s">
        <v>41</v>
      </c>
      <c r="E5" t="s">
        <v>42</v>
      </c>
      <c r="F5">
        <v>500000</v>
      </c>
      <c r="G5">
        <v>380625</v>
      </c>
      <c r="H5" t="s">
        <v>45</v>
      </c>
      <c r="I5" t="s">
        <v>2</v>
      </c>
      <c r="J5">
        <v>1000000</v>
      </c>
      <c r="K5" t="s">
        <v>0</v>
      </c>
    </row>
    <row r="6" spans="1:11" hidden="1" x14ac:dyDescent="0.2">
      <c r="A6" t="s">
        <v>48</v>
      </c>
      <c r="B6" t="s">
        <v>49</v>
      </c>
      <c r="C6" t="s">
        <v>30</v>
      </c>
      <c r="D6" t="s">
        <v>46</v>
      </c>
      <c r="E6" t="s">
        <v>47</v>
      </c>
      <c r="F6">
        <v>50000</v>
      </c>
      <c r="G6">
        <v>50000</v>
      </c>
      <c r="H6" t="s">
        <v>31</v>
      </c>
      <c r="I6" t="s">
        <v>3</v>
      </c>
      <c r="J6">
        <v>500000</v>
      </c>
      <c r="K6" t="s">
        <v>0</v>
      </c>
    </row>
    <row r="7" spans="1:11" hidden="1" x14ac:dyDescent="0.2">
      <c r="A7" t="s">
        <v>48</v>
      </c>
      <c r="B7" t="s">
        <v>49</v>
      </c>
      <c r="C7" t="s">
        <v>30</v>
      </c>
      <c r="D7" t="s">
        <v>50</v>
      </c>
      <c r="E7" t="s">
        <v>47</v>
      </c>
      <c r="F7">
        <v>450000</v>
      </c>
      <c r="G7">
        <v>16100</v>
      </c>
      <c r="H7" t="s">
        <v>31</v>
      </c>
      <c r="I7" t="s">
        <v>2</v>
      </c>
      <c r="J7">
        <v>500000</v>
      </c>
      <c r="K7" t="s">
        <v>0</v>
      </c>
    </row>
    <row r="8" spans="1:11" x14ac:dyDescent="0.2">
      <c r="A8" t="s">
        <v>53</v>
      </c>
      <c r="B8" t="s">
        <v>54</v>
      </c>
      <c r="C8" t="s">
        <v>47</v>
      </c>
      <c r="D8" t="s">
        <v>51</v>
      </c>
      <c r="E8" t="s">
        <v>52</v>
      </c>
      <c r="F8">
        <v>450000</v>
      </c>
      <c r="G8">
        <v>102691</v>
      </c>
      <c r="H8" t="s">
        <v>36</v>
      </c>
      <c r="I8" t="s">
        <v>2</v>
      </c>
      <c r="J8">
        <v>500000</v>
      </c>
      <c r="K8" t="s">
        <v>1</v>
      </c>
    </row>
    <row r="9" spans="1:11" x14ac:dyDescent="0.2">
      <c r="A9" t="s">
        <v>53</v>
      </c>
      <c r="B9" t="s">
        <v>54</v>
      </c>
      <c r="C9" t="s">
        <v>47</v>
      </c>
      <c r="D9" t="s">
        <v>55</v>
      </c>
      <c r="E9" t="s">
        <v>52</v>
      </c>
      <c r="F9">
        <v>50000</v>
      </c>
      <c r="G9">
        <v>50000</v>
      </c>
      <c r="H9" t="s">
        <v>36</v>
      </c>
      <c r="I9" t="s">
        <v>3</v>
      </c>
      <c r="J9">
        <v>500000</v>
      </c>
      <c r="K9" t="s">
        <v>1</v>
      </c>
    </row>
    <row r="10" spans="1:11" hidden="1" x14ac:dyDescent="0.2">
      <c r="A10" t="s">
        <v>60</v>
      </c>
      <c r="B10" t="s">
        <v>61</v>
      </c>
      <c r="C10" t="s">
        <v>26</v>
      </c>
      <c r="D10" t="s">
        <v>59</v>
      </c>
      <c r="E10" t="s">
        <v>57</v>
      </c>
      <c r="F10">
        <v>450000</v>
      </c>
      <c r="G10">
        <v>5620</v>
      </c>
      <c r="H10" t="s">
        <v>36</v>
      </c>
      <c r="I10" t="s">
        <v>2</v>
      </c>
      <c r="J10">
        <v>500000</v>
      </c>
      <c r="K10" t="s">
        <v>0</v>
      </c>
    </row>
    <row r="11" spans="1:11" x14ac:dyDescent="0.2">
      <c r="A11" t="s">
        <v>58</v>
      </c>
      <c r="B11" t="s">
        <v>63</v>
      </c>
      <c r="C11" t="s">
        <v>27</v>
      </c>
      <c r="D11" t="s">
        <v>62</v>
      </c>
      <c r="E11" t="s">
        <v>57</v>
      </c>
      <c r="F11">
        <v>300000</v>
      </c>
      <c r="G11">
        <v>14130</v>
      </c>
      <c r="H11" t="s">
        <v>36</v>
      </c>
      <c r="I11" t="s">
        <v>2</v>
      </c>
      <c r="J11">
        <v>300000</v>
      </c>
      <c r="K11" t="s">
        <v>1</v>
      </c>
    </row>
    <row r="12" spans="1:11" hidden="1" x14ac:dyDescent="0.2">
      <c r="A12" t="s">
        <v>65</v>
      </c>
      <c r="B12" t="s">
        <v>66</v>
      </c>
      <c r="C12" t="s">
        <v>30</v>
      </c>
      <c r="D12" t="s">
        <v>64</v>
      </c>
      <c r="E12" t="s">
        <v>57</v>
      </c>
      <c r="F12">
        <v>50000</v>
      </c>
      <c r="G12">
        <v>50000</v>
      </c>
      <c r="H12" t="s">
        <v>31</v>
      </c>
      <c r="I12" t="s">
        <v>4</v>
      </c>
      <c r="J12">
        <v>500000</v>
      </c>
      <c r="K12" t="s">
        <v>0</v>
      </c>
    </row>
    <row r="13" spans="1:11" hidden="1" x14ac:dyDescent="0.2">
      <c r="A13" t="s">
        <v>65</v>
      </c>
      <c r="B13" t="s">
        <v>66</v>
      </c>
      <c r="C13" t="s">
        <v>30</v>
      </c>
      <c r="D13" t="s">
        <v>67</v>
      </c>
      <c r="E13" t="s">
        <v>57</v>
      </c>
      <c r="F13">
        <v>450000</v>
      </c>
      <c r="G13">
        <v>301780</v>
      </c>
      <c r="H13" t="s">
        <v>31</v>
      </c>
      <c r="I13" t="s">
        <v>2</v>
      </c>
      <c r="J13">
        <v>500000</v>
      </c>
      <c r="K13" t="s">
        <v>0</v>
      </c>
    </row>
    <row r="14" spans="1:11" hidden="1" x14ac:dyDescent="0.2">
      <c r="A14" t="s">
        <v>70</v>
      </c>
      <c r="B14" t="s">
        <v>71</v>
      </c>
      <c r="C14" t="s">
        <v>25</v>
      </c>
      <c r="D14" t="s">
        <v>68</v>
      </c>
      <c r="E14" t="s">
        <v>69</v>
      </c>
      <c r="F14">
        <v>100000</v>
      </c>
      <c r="G14">
        <v>100000</v>
      </c>
      <c r="H14" t="s">
        <v>40</v>
      </c>
      <c r="I14" t="s">
        <v>4</v>
      </c>
      <c r="J14">
        <v>1000000</v>
      </c>
      <c r="K14" t="s">
        <v>0</v>
      </c>
    </row>
    <row r="15" spans="1:11" hidden="1" x14ac:dyDescent="0.2">
      <c r="A15" t="s">
        <v>70</v>
      </c>
      <c r="B15" t="s">
        <v>71</v>
      </c>
      <c r="C15" t="s">
        <v>25</v>
      </c>
      <c r="D15" t="s">
        <v>72</v>
      </c>
      <c r="E15" t="s">
        <v>69</v>
      </c>
      <c r="F15">
        <v>900000</v>
      </c>
      <c r="G15">
        <v>228700</v>
      </c>
      <c r="H15" t="s">
        <v>40</v>
      </c>
      <c r="I15" t="s">
        <v>2</v>
      </c>
      <c r="J15">
        <v>1000000</v>
      </c>
      <c r="K15" t="s">
        <v>0</v>
      </c>
    </row>
    <row r="16" spans="1:11" x14ac:dyDescent="0.2">
      <c r="A16" t="s">
        <v>75</v>
      </c>
      <c r="B16" t="s">
        <v>76</v>
      </c>
      <c r="C16" t="s">
        <v>47</v>
      </c>
      <c r="D16" t="s">
        <v>73</v>
      </c>
      <c r="E16" t="s">
        <v>74</v>
      </c>
      <c r="F16">
        <v>100000</v>
      </c>
      <c r="G16">
        <v>100000</v>
      </c>
      <c r="H16" t="s">
        <v>77</v>
      </c>
      <c r="I16" t="s">
        <v>4</v>
      </c>
      <c r="J16">
        <v>1000000</v>
      </c>
      <c r="K16" t="s">
        <v>1</v>
      </c>
    </row>
    <row r="17" spans="1:11" x14ac:dyDescent="0.2">
      <c r="A17" t="s">
        <v>75</v>
      </c>
      <c r="B17" t="s">
        <v>76</v>
      </c>
      <c r="C17" t="s">
        <v>47</v>
      </c>
      <c r="D17" t="s">
        <v>78</v>
      </c>
      <c r="E17" t="s">
        <v>74</v>
      </c>
      <c r="F17">
        <v>900000</v>
      </c>
      <c r="G17">
        <v>900000</v>
      </c>
      <c r="H17" t="s">
        <v>77</v>
      </c>
      <c r="I17" t="s">
        <v>3</v>
      </c>
      <c r="J17">
        <v>1000000</v>
      </c>
      <c r="K17" t="s">
        <v>1</v>
      </c>
    </row>
    <row r="18" spans="1:11" hidden="1" x14ac:dyDescent="0.2">
      <c r="A18" t="s">
        <v>60</v>
      </c>
      <c r="B18" t="s">
        <v>80</v>
      </c>
      <c r="C18" t="s">
        <v>26</v>
      </c>
      <c r="D18" t="s">
        <v>79</v>
      </c>
      <c r="E18" t="s">
        <v>74</v>
      </c>
      <c r="F18">
        <v>450000</v>
      </c>
      <c r="G18">
        <v>102670</v>
      </c>
      <c r="H18" t="s">
        <v>36</v>
      </c>
      <c r="I18" t="s">
        <v>2</v>
      </c>
      <c r="J18">
        <v>500000</v>
      </c>
      <c r="K18" t="s">
        <v>0</v>
      </c>
    </row>
    <row r="19" spans="1:11" x14ac:dyDescent="0.2">
      <c r="A19" t="s">
        <v>58</v>
      </c>
      <c r="B19" t="s">
        <v>82</v>
      </c>
      <c r="C19" t="s">
        <v>52</v>
      </c>
      <c r="D19" t="s">
        <v>81</v>
      </c>
      <c r="E19" t="s">
        <v>74</v>
      </c>
      <c r="F19">
        <v>30000</v>
      </c>
      <c r="G19">
        <v>30000</v>
      </c>
      <c r="H19" t="s">
        <v>77</v>
      </c>
      <c r="I19" t="s">
        <v>2</v>
      </c>
      <c r="J19">
        <v>30000</v>
      </c>
      <c r="K19" t="s">
        <v>1</v>
      </c>
    </row>
    <row r="20" spans="1:11" hidden="1" x14ac:dyDescent="0.2">
      <c r="A20" t="s">
        <v>60</v>
      </c>
      <c r="B20" t="s">
        <v>80</v>
      </c>
      <c r="C20" t="s">
        <v>26</v>
      </c>
      <c r="D20" t="s">
        <v>84</v>
      </c>
      <c r="E20" t="s">
        <v>85</v>
      </c>
      <c r="F20">
        <v>50000</v>
      </c>
      <c r="G20">
        <v>50000</v>
      </c>
      <c r="H20" t="s">
        <v>36</v>
      </c>
      <c r="I20" t="s">
        <v>4</v>
      </c>
      <c r="J20">
        <v>500000</v>
      </c>
      <c r="K20" t="s">
        <v>0</v>
      </c>
    </row>
  </sheetData>
  <autoFilter ref="A1:K20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4"/>
  <sheetViews>
    <sheetView rightToLeft="1" workbookViewId="0">
      <selection activeCell="J2" activeCellId="1" sqref="A2:B14 J2:J14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28</v>
      </c>
      <c r="B2" t="s">
        <v>29</v>
      </c>
      <c r="C2" t="s">
        <v>30</v>
      </c>
      <c r="D2" t="s">
        <v>32</v>
      </c>
      <c r="E2" t="s">
        <v>27</v>
      </c>
      <c r="F2">
        <v>540000</v>
      </c>
      <c r="G2">
        <v>325450</v>
      </c>
      <c r="H2" t="s">
        <v>31</v>
      </c>
      <c r="I2" t="s">
        <v>2</v>
      </c>
      <c r="J2">
        <v>5400000</v>
      </c>
      <c r="K2" t="s">
        <v>0</v>
      </c>
    </row>
    <row r="3" spans="1:11" x14ac:dyDescent="0.2">
      <c r="A3" t="s">
        <v>34</v>
      </c>
      <c r="B3" t="s">
        <v>35</v>
      </c>
      <c r="C3" t="s">
        <v>26</v>
      </c>
      <c r="D3" t="s">
        <v>33</v>
      </c>
      <c r="E3" t="s">
        <v>27</v>
      </c>
      <c r="F3">
        <v>200000</v>
      </c>
      <c r="G3">
        <v>460</v>
      </c>
      <c r="H3" t="s">
        <v>36</v>
      </c>
      <c r="I3" t="s">
        <v>2</v>
      </c>
      <c r="J3">
        <v>200000</v>
      </c>
      <c r="K3" t="s">
        <v>0</v>
      </c>
    </row>
    <row r="4" spans="1:11" x14ac:dyDescent="0.2">
      <c r="A4" t="s">
        <v>24</v>
      </c>
      <c r="B4" t="s">
        <v>39</v>
      </c>
      <c r="C4" t="s">
        <v>25</v>
      </c>
      <c r="D4" t="s">
        <v>37</v>
      </c>
      <c r="E4" t="s">
        <v>38</v>
      </c>
      <c r="F4">
        <v>13000</v>
      </c>
      <c r="G4">
        <v>4220</v>
      </c>
      <c r="H4" t="s">
        <v>40</v>
      </c>
      <c r="I4" t="s">
        <v>2</v>
      </c>
      <c r="J4">
        <v>100000</v>
      </c>
      <c r="K4" t="s">
        <v>0</v>
      </c>
    </row>
    <row r="5" spans="1:11" x14ac:dyDescent="0.2">
      <c r="A5" t="s">
        <v>24</v>
      </c>
      <c r="B5" t="s">
        <v>43</v>
      </c>
      <c r="C5" t="s">
        <v>44</v>
      </c>
      <c r="D5" t="s">
        <v>41</v>
      </c>
      <c r="E5" t="s">
        <v>42</v>
      </c>
      <c r="F5">
        <v>500000</v>
      </c>
      <c r="G5">
        <v>380625</v>
      </c>
      <c r="H5" t="s">
        <v>45</v>
      </c>
      <c r="I5" t="s">
        <v>2</v>
      </c>
      <c r="J5">
        <v>1000000</v>
      </c>
      <c r="K5" t="s">
        <v>0</v>
      </c>
    </row>
    <row r="6" spans="1:11" x14ac:dyDescent="0.2">
      <c r="A6" t="s">
        <v>48</v>
      </c>
      <c r="B6" t="s">
        <v>49</v>
      </c>
      <c r="C6" t="s">
        <v>30</v>
      </c>
      <c r="D6" t="s">
        <v>46</v>
      </c>
      <c r="E6" t="s">
        <v>47</v>
      </c>
      <c r="F6">
        <v>50000</v>
      </c>
      <c r="G6">
        <v>50000</v>
      </c>
      <c r="H6" t="s">
        <v>31</v>
      </c>
      <c r="I6" t="s">
        <v>3</v>
      </c>
      <c r="J6">
        <v>500000</v>
      </c>
      <c r="K6" t="s">
        <v>0</v>
      </c>
    </row>
    <row r="7" spans="1:11" x14ac:dyDescent="0.2">
      <c r="A7" t="s">
        <v>48</v>
      </c>
      <c r="B7" t="s">
        <v>49</v>
      </c>
      <c r="C7" t="s">
        <v>30</v>
      </c>
      <c r="D7" t="s">
        <v>50</v>
      </c>
      <c r="E7" t="s">
        <v>47</v>
      </c>
      <c r="F7">
        <v>450000</v>
      </c>
      <c r="G7">
        <v>16100</v>
      </c>
      <c r="H7" t="s">
        <v>31</v>
      </c>
      <c r="I7" t="s">
        <v>2</v>
      </c>
      <c r="J7">
        <v>500000</v>
      </c>
      <c r="K7" t="s">
        <v>0</v>
      </c>
    </row>
    <row r="8" spans="1:11" x14ac:dyDescent="0.2">
      <c r="A8" t="s">
        <v>60</v>
      </c>
      <c r="B8" t="s">
        <v>61</v>
      </c>
      <c r="C8" t="s">
        <v>26</v>
      </c>
      <c r="D8" t="s">
        <v>59</v>
      </c>
      <c r="E8" t="s">
        <v>57</v>
      </c>
      <c r="F8">
        <v>450000</v>
      </c>
      <c r="G8">
        <v>5620</v>
      </c>
      <c r="H8" t="s">
        <v>36</v>
      </c>
      <c r="I8" t="s">
        <v>2</v>
      </c>
      <c r="J8">
        <v>500000</v>
      </c>
      <c r="K8" t="s">
        <v>0</v>
      </c>
    </row>
    <row r="9" spans="1:11" x14ac:dyDescent="0.2">
      <c r="A9" t="s">
        <v>65</v>
      </c>
      <c r="B9" t="s">
        <v>66</v>
      </c>
      <c r="C9" t="s">
        <v>30</v>
      </c>
      <c r="D9" t="s">
        <v>64</v>
      </c>
      <c r="E9" t="s">
        <v>57</v>
      </c>
      <c r="F9">
        <v>50000</v>
      </c>
      <c r="G9">
        <v>50000</v>
      </c>
      <c r="H9" t="s">
        <v>31</v>
      </c>
      <c r="I9" t="s">
        <v>4</v>
      </c>
      <c r="J9">
        <v>500000</v>
      </c>
      <c r="K9" t="s">
        <v>0</v>
      </c>
    </row>
    <row r="10" spans="1:11" x14ac:dyDescent="0.2">
      <c r="A10" t="s">
        <v>65</v>
      </c>
      <c r="B10" t="s">
        <v>66</v>
      </c>
      <c r="C10" t="s">
        <v>30</v>
      </c>
      <c r="D10" t="s">
        <v>67</v>
      </c>
      <c r="E10" t="s">
        <v>57</v>
      </c>
      <c r="F10">
        <v>450000</v>
      </c>
      <c r="G10">
        <v>301780</v>
      </c>
      <c r="H10" t="s">
        <v>31</v>
      </c>
      <c r="I10" t="s">
        <v>2</v>
      </c>
      <c r="J10">
        <v>500000</v>
      </c>
      <c r="K10" t="s">
        <v>0</v>
      </c>
    </row>
    <row r="11" spans="1:11" x14ac:dyDescent="0.2">
      <c r="A11" t="s">
        <v>70</v>
      </c>
      <c r="B11" t="s">
        <v>71</v>
      </c>
      <c r="C11" t="s">
        <v>25</v>
      </c>
      <c r="D11" t="s">
        <v>68</v>
      </c>
      <c r="E11" t="s">
        <v>69</v>
      </c>
      <c r="F11">
        <v>100000</v>
      </c>
      <c r="G11">
        <v>100000</v>
      </c>
      <c r="H11" t="s">
        <v>40</v>
      </c>
      <c r="I11" t="s">
        <v>4</v>
      </c>
      <c r="J11">
        <v>1000000</v>
      </c>
      <c r="K11" t="s">
        <v>0</v>
      </c>
    </row>
    <row r="12" spans="1:11" x14ac:dyDescent="0.2">
      <c r="A12" t="s">
        <v>70</v>
      </c>
      <c r="B12" t="s">
        <v>71</v>
      </c>
      <c r="C12" t="s">
        <v>25</v>
      </c>
      <c r="D12" t="s">
        <v>72</v>
      </c>
      <c r="E12" t="s">
        <v>69</v>
      </c>
      <c r="F12">
        <v>900000</v>
      </c>
      <c r="G12">
        <v>228700</v>
      </c>
      <c r="H12" t="s">
        <v>40</v>
      </c>
      <c r="I12" t="s">
        <v>2</v>
      </c>
      <c r="J12">
        <v>1000000</v>
      </c>
      <c r="K12" t="s">
        <v>0</v>
      </c>
    </row>
    <row r="13" spans="1:11" x14ac:dyDescent="0.2">
      <c r="A13" t="s">
        <v>60</v>
      </c>
      <c r="B13" t="s">
        <v>80</v>
      </c>
      <c r="C13" t="s">
        <v>26</v>
      </c>
      <c r="D13" t="s">
        <v>79</v>
      </c>
      <c r="E13" t="s">
        <v>74</v>
      </c>
      <c r="F13">
        <v>450000</v>
      </c>
      <c r="G13">
        <v>102670</v>
      </c>
      <c r="H13" t="s">
        <v>36</v>
      </c>
      <c r="I13" t="s">
        <v>2</v>
      </c>
      <c r="J13">
        <v>500000</v>
      </c>
      <c r="K13" t="s">
        <v>0</v>
      </c>
    </row>
    <row r="14" spans="1:11" x14ac:dyDescent="0.2">
      <c r="A14" t="s">
        <v>60</v>
      </c>
      <c r="B14" t="s">
        <v>80</v>
      </c>
      <c r="C14" t="s">
        <v>26</v>
      </c>
      <c r="D14" t="s">
        <v>84</v>
      </c>
      <c r="E14" t="s">
        <v>85</v>
      </c>
      <c r="F14">
        <v>50000</v>
      </c>
      <c r="G14">
        <v>50000</v>
      </c>
      <c r="H14" t="s">
        <v>36</v>
      </c>
      <c r="I14" t="s">
        <v>4</v>
      </c>
      <c r="J14">
        <v>500000</v>
      </c>
      <c r="K14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7"/>
  <sheetViews>
    <sheetView rightToLeft="1" workbookViewId="0">
      <selection activeCell="J2" activeCellId="1" sqref="A2:B7 J2:J7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53</v>
      </c>
      <c r="B2" t="s">
        <v>54</v>
      </c>
      <c r="C2" t="s">
        <v>47</v>
      </c>
      <c r="D2" t="s">
        <v>51</v>
      </c>
      <c r="E2" t="s">
        <v>52</v>
      </c>
      <c r="F2">
        <v>450000</v>
      </c>
      <c r="G2">
        <v>102691</v>
      </c>
      <c r="H2" t="s">
        <v>36</v>
      </c>
      <c r="I2" t="s">
        <v>2</v>
      </c>
      <c r="J2">
        <v>500000</v>
      </c>
      <c r="K2" t="s">
        <v>1</v>
      </c>
    </row>
    <row r="3" spans="1:11" x14ac:dyDescent="0.2">
      <c r="A3" t="s">
        <v>53</v>
      </c>
      <c r="B3" t="s">
        <v>54</v>
      </c>
      <c r="C3" t="s">
        <v>47</v>
      </c>
      <c r="D3" t="s">
        <v>55</v>
      </c>
      <c r="E3" t="s">
        <v>52</v>
      </c>
      <c r="F3">
        <v>50000</v>
      </c>
      <c r="G3">
        <v>50000</v>
      </c>
      <c r="H3" t="s">
        <v>36</v>
      </c>
      <c r="I3" t="s">
        <v>3</v>
      </c>
      <c r="J3">
        <v>500000</v>
      </c>
      <c r="K3" t="s">
        <v>1</v>
      </c>
    </row>
    <row r="4" spans="1:11" x14ac:dyDescent="0.2">
      <c r="A4" t="s">
        <v>58</v>
      </c>
      <c r="B4" t="s">
        <v>63</v>
      </c>
      <c r="C4" t="s">
        <v>27</v>
      </c>
      <c r="D4" t="s">
        <v>62</v>
      </c>
      <c r="E4" t="s">
        <v>57</v>
      </c>
      <c r="F4">
        <v>300000</v>
      </c>
      <c r="G4">
        <v>14130</v>
      </c>
      <c r="H4" t="s">
        <v>36</v>
      </c>
      <c r="I4" t="s">
        <v>2</v>
      </c>
      <c r="J4">
        <v>300000</v>
      </c>
      <c r="K4" t="s">
        <v>1</v>
      </c>
    </row>
    <row r="5" spans="1:11" x14ac:dyDescent="0.2">
      <c r="A5" t="s">
        <v>75</v>
      </c>
      <c r="B5" t="s">
        <v>76</v>
      </c>
      <c r="C5" t="s">
        <v>47</v>
      </c>
      <c r="D5" t="s">
        <v>73</v>
      </c>
      <c r="E5" t="s">
        <v>74</v>
      </c>
      <c r="F5">
        <v>100000</v>
      </c>
      <c r="G5">
        <v>100000</v>
      </c>
      <c r="H5" t="s">
        <v>77</v>
      </c>
      <c r="I5" t="s">
        <v>4</v>
      </c>
      <c r="J5">
        <v>1000000</v>
      </c>
      <c r="K5" t="s">
        <v>1</v>
      </c>
    </row>
    <row r="6" spans="1:11" x14ac:dyDescent="0.2">
      <c r="A6" t="s">
        <v>75</v>
      </c>
      <c r="B6" t="s">
        <v>76</v>
      </c>
      <c r="C6" t="s">
        <v>47</v>
      </c>
      <c r="D6" t="s">
        <v>78</v>
      </c>
      <c r="E6" t="s">
        <v>74</v>
      </c>
      <c r="F6">
        <v>900000</v>
      </c>
      <c r="G6">
        <v>900000</v>
      </c>
      <c r="H6" t="s">
        <v>77</v>
      </c>
      <c r="I6" t="s">
        <v>3</v>
      </c>
      <c r="J6">
        <v>1000000</v>
      </c>
      <c r="K6" t="s">
        <v>1</v>
      </c>
    </row>
    <row r="7" spans="1:11" x14ac:dyDescent="0.2">
      <c r="A7" t="s">
        <v>58</v>
      </c>
      <c r="B7" t="s">
        <v>82</v>
      </c>
      <c r="C7" t="s">
        <v>52</v>
      </c>
      <c r="D7" t="s">
        <v>81</v>
      </c>
      <c r="E7" t="s">
        <v>74</v>
      </c>
      <c r="F7">
        <v>30000</v>
      </c>
      <c r="G7">
        <v>30000</v>
      </c>
      <c r="H7" t="s">
        <v>77</v>
      </c>
      <c r="I7" t="s">
        <v>2</v>
      </c>
      <c r="J7">
        <v>30000</v>
      </c>
      <c r="K7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J18"/>
  <sheetViews>
    <sheetView rightToLeft="1" workbookViewId="0">
      <selection activeCell="J9" activeCellId="1" sqref="H9:H14 J9:J14"/>
    </sheetView>
  </sheetViews>
  <sheetFormatPr defaultColWidth="25.42578125" defaultRowHeight="15.75" x14ac:dyDescent="0.2"/>
  <cols>
    <col min="1" max="1" width="32" style="3" bestFit="1" customWidth="1"/>
    <col min="2" max="2" width="31.7109375" style="3" bestFit="1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10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10" ht="18" x14ac:dyDescent="0.4">
      <c r="A2" s="11" t="s">
        <v>28</v>
      </c>
      <c r="B2" s="11" t="s">
        <v>29</v>
      </c>
      <c r="C2" s="11">
        <v>5400000</v>
      </c>
      <c r="D2" s="5">
        <f>SUMIF('گزارش راهکاران فله'!B$2:B$40,'مانده تعهد فله'!B2,'گزارش راهکاران فله'!G$2:G$40)</f>
        <v>325450</v>
      </c>
      <c r="E2" s="5">
        <f t="shared" ref="E2:E8" si="0">C2/17</f>
        <v>317647.0588235294</v>
      </c>
      <c r="F2" s="5">
        <f>MIN(E2,D2)/1000</f>
        <v>317.64705882352939</v>
      </c>
    </row>
    <row r="3" spans="1:10" ht="18" x14ac:dyDescent="0.4">
      <c r="A3" s="11" t="s">
        <v>34</v>
      </c>
      <c r="B3" s="11" t="s">
        <v>35</v>
      </c>
      <c r="C3" s="11">
        <v>200000</v>
      </c>
      <c r="D3" s="5">
        <f>SUMIF('گزارش راهکاران فله'!B$2:B$40,'مانده تعهد فله'!B3,'گزارش راهکاران فله'!G$2:G$40)</f>
        <v>460</v>
      </c>
      <c r="E3" s="5">
        <f t="shared" si="0"/>
        <v>11764.705882352941</v>
      </c>
      <c r="F3" s="5">
        <f t="shared" ref="F3:F8" si="1">MIN(E3,D3)/1000</f>
        <v>0.46</v>
      </c>
    </row>
    <row r="4" spans="1:10" ht="18" x14ac:dyDescent="0.4">
      <c r="A4" s="11" t="s">
        <v>48</v>
      </c>
      <c r="B4" s="11" t="s">
        <v>49</v>
      </c>
      <c r="C4" s="11">
        <v>500000</v>
      </c>
      <c r="D4" s="5">
        <f>SUMIF('گزارش راهکاران فله'!B$2:B$40,'مانده تعهد فله'!B4,'گزارش راهکاران فله'!G$2:G$40)</f>
        <v>66100</v>
      </c>
      <c r="E4" s="5">
        <f t="shared" si="0"/>
        <v>29411.764705882353</v>
      </c>
      <c r="F4" s="5">
        <f t="shared" si="1"/>
        <v>29.411764705882351</v>
      </c>
    </row>
    <row r="5" spans="1:10" ht="18" x14ac:dyDescent="0.4">
      <c r="A5" s="11" t="s">
        <v>60</v>
      </c>
      <c r="B5" s="11" t="s">
        <v>61</v>
      </c>
      <c r="C5" s="11">
        <v>500000</v>
      </c>
      <c r="D5" s="5">
        <f>SUMIF('گزارش راهکاران فله'!B$2:B$40,'مانده تعهد فله'!B5,'گزارش راهکاران فله'!G$2:G$40)</f>
        <v>5620</v>
      </c>
      <c r="E5" s="5">
        <f t="shared" si="0"/>
        <v>29411.764705882353</v>
      </c>
      <c r="F5" s="5">
        <f t="shared" si="1"/>
        <v>5.62</v>
      </c>
    </row>
    <row r="6" spans="1:10" ht="18" x14ac:dyDescent="0.4">
      <c r="A6" s="11" t="s">
        <v>65</v>
      </c>
      <c r="B6" s="11" t="s">
        <v>66</v>
      </c>
      <c r="C6" s="11">
        <v>500000</v>
      </c>
      <c r="D6" s="5">
        <f>SUMIF('گزارش راهکاران فله'!B$2:B$40,'مانده تعهد فله'!B6,'گزارش راهکاران فله'!G$2:G$40)</f>
        <v>351780</v>
      </c>
      <c r="E6" s="5">
        <f t="shared" si="0"/>
        <v>29411.764705882353</v>
      </c>
      <c r="F6" s="5">
        <f t="shared" si="1"/>
        <v>29.411764705882351</v>
      </c>
    </row>
    <row r="7" spans="1:10" ht="18" x14ac:dyDescent="0.4">
      <c r="A7" s="11" t="s">
        <v>70</v>
      </c>
      <c r="B7" s="11" t="s">
        <v>71</v>
      </c>
      <c r="C7" s="11">
        <v>1000000</v>
      </c>
      <c r="D7" s="5">
        <f>SUMIF('گزارش راهکاران فله'!B$2:B$40,'مانده تعهد فله'!B7,'گزارش راهکاران فله'!G$2:G$40)</f>
        <v>328700</v>
      </c>
      <c r="E7" s="5">
        <f t="shared" si="0"/>
        <v>58823.529411764706</v>
      </c>
      <c r="F7" s="5">
        <f t="shared" si="1"/>
        <v>58.823529411764703</v>
      </c>
    </row>
    <row r="8" spans="1:10" ht="18" x14ac:dyDescent="0.4">
      <c r="A8" s="11" t="s">
        <v>60</v>
      </c>
      <c r="B8" s="11" t="s">
        <v>80</v>
      </c>
      <c r="C8" s="11">
        <v>500000</v>
      </c>
      <c r="D8" s="5">
        <f>SUMIF('گزارش راهکاران فله'!B$2:B$40,'مانده تعهد فله'!B8,'گزارش راهکاران فله'!G$2:G$40)</f>
        <v>152670</v>
      </c>
      <c r="E8" s="5">
        <f t="shared" si="0"/>
        <v>29411.764705882353</v>
      </c>
      <c r="F8" s="5">
        <f t="shared" si="1"/>
        <v>29.411764705882351</v>
      </c>
    </row>
    <row r="9" spans="1:10" ht="19.5" x14ac:dyDescent="0.2">
      <c r="A9"/>
      <c r="B9"/>
      <c r="C9"/>
      <c r="D9"/>
      <c r="E9"/>
      <c r="F9">
        <v>471</v>
      </c>
      <c r="H9" s="4" t="s">
        <v>17</v>
      </c>
      <c r="I9" s="4" t="s">
        <v>20</v>
      </c>
      <c r="J9" s="4" t="s">
        <v>23</v>
      </c>
    </row>
    <row r="10" spans="1:10" x14ac:dyDescent="0.2">
      <c r="A10"/>
      <c r="B10"/>
      <c r="C10"/>
      <c r="D10"/>
      <c r="E10"/>
      <c r="F10"/>
      <c r="H10" s="18" t="s">
        <v>60</v>
      </c>
      <c r="I10" s="10">
        <v>35</v>
      </c>
      <c r="J10" s="10">
        <v>7</v>
      </c>
    </row>
    <row r="11" spans="1:10" x14ac:dyDescent="0.2">
      <c r="A11"/>
      <c r="B11"/>
      <c r="C11"/>
      <c r="D11"/>
      <c r="E11"/>
      <c r="F11"/>
      <c r="H11" s="18" t="s">
        <v>70</v>
      </c>
      <c r="I11" s="7">
        <v>59</v>
      </c>
      <c r="J11" s="10">
        <v>12</v>
      </c>
    </row>
    <row r="12" spans="1:10" x14ac:dyDescent="0.2">
      <c r="A12"/>
      <c r="B12" s="15" t="s">
        <v>60</v>
      </c>
      <c r="C12" s="16">
        <v>35.031764705882352</v>
      </c>
      <c r="D12">
        <f>(C12/F$9)*100</f>
        <v>7.4377419757712007</v>
      </c>
      <c r="E12"/>
      <c r="F12"/>
      <c r="H12" s="18" t="s">
        <v>65</v>
      </c>
      <c r="I12" s="7">
        <v>29</v>
      </c>
      <c r="J12" s="10">
        <v>7</v>
      </c>
    </row>
    <row r="13" spans="1:10" x14ac:dyDescent="0.2">
      <c r="A13"/>
      <c r="B13" s="15" t="s">
        <v>70</v>
      </c>
      <c r="C13" s="16">
        <v>58.823529411764703</v>
      </c>
      <c r="D13">
        <f t="shared" ref="D13:D17" si="2">(C13/F$9)*100</f>
        <v>12.489072061945796</v>
      </c>
      <c r="E13"/>
      <c r="F13"/>
      <c r="H13" s="18" t="s">
        <v>48</v>
      </c>
      <c r="I13" s="7">
        <v>29</v>
      </c>
      <c r="J13" s="10">
        <v>7</v>
      </c>
    </row>
    <row r="14" spans="1:10" x14ac:dyDescent="0.2">
      <c r="A14"/>
      <c r="B14" s="15" t="s">
        <v>65</v>
      </c>
      <c r="C14" s="16">
        <v>29.411764705882351</v>
      </c>
      <c r="D14">
        <f t="shared" si="2"/>
        <v>6.2445360309728981</v>
      </c>
      <c r="E14"/>
      <c r="F14"/>
      <c r="H14" s="18" t="s">
        <v>28</v>
      </c>
      <c r="I14" s="7">
        <v>317</v>
      </c>
      <c r="J14" s="7">
        <v>67</v>
      </c>
    </row>
    <row r="15" spans="1:10" x14ac:dyDescent="0.2">
      <c r="A15"/>
      <c r="B15" s="15" t="s">
        <v>28</v>
      </c>
      <c r="C15" s="16">
        <v>317.64705882352939</v>
      </c>
      <c r="D15">
        <f t="shared" si="2"/>
        <v>67.440989134507305</v>
      </c>
      <c r="E15"/>
      <c r="F15"/>
    </row>
    <row r="16" spans="1:10" x14ac:dyDescent="0.2">
      <c r="A16"/>
      <c r="B16" s="15" t="s">
        <v>48</v>
      </c>
      <c r="C16" s="16">
        <v>29.411764705882351</v>
      </c>
      <c r="D16">
        <f t="shared" si="2"/>
        <v>6.2445360309728981</v>
      </c>
      <c r="E16"/>
      <c r="F16"/>
    </row>
    <row r="17" spans="1:6" x14ac:dyDescent="0.2">
      <c r="A17"/>
      <c r="B17" s="15" t="s">
        <v>34</v>
      </c>
      <c r="C17" s="16">
        <v>0.46</v>
      </c>
      <c r="D17">
        <f t="shared" si="2"/>
        <v>9.7664543524416142E-2</v>
      </c>
      <c r="E17"/>
      <c r="F17"/>
    </row>
    <row r="18" spans="1:6" x14ac:dyDescent="0.2">
      <c r="A18"/>
      <c r="F18"/>
    </row>
  </sheetData>
  <sortState xmlns:xlrd2="http://schemas.microsoft.com/office/spreadsheetml/2017/richdata2" ref="A2:F3">
    <sortCondition ref="B1:B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C8F9-20ED-4D72-9ED4-4B09413B5A56}">
  <dimension ref="A3:B7"/>
  <sheetViews>
    <sheetView workbookViewId="0">
      <selection activeCell="B4" sqref="A4:B6"/>
    </sheetView>
  </sheetViews>
  <sheetFormatPr defaultRowHeight="12.75" x14ac:dyDescent="0.2"/>
  <cols>
    <col min="1" max="1" width="31.7109375" bestFit="1" customWidth="1"/>
    <col min="2" max="2" width="25.5703125" bestFit="1" customWidth="1"/>
  </cols>
  <sheetData>
    <row r="3" spans="1:2" x14ac:dyDescent="0.2">
      <c r="A3" s="19" t="s">
        <v>86</v>
      </c>
      <c r="B3" t="s">
        <v>88</v>
      </c>
    </row>
    <row r="4" spans="1:2" x14ac:dyDescent="0.2">
      <c r="A4" s="15" t="s">
        <v>75</v>
      </c>
      <c r="B4" s="16">
        <v>76.92307692307692</v>
      </c>
    </row>
    <row r="5" spans="1:2" x14ac:dyDescent="0.2">
      <c r="A5" s="15" t="s">
        <v>58</v>
      </c>
      <c r="B5" s="16">
        <v>16.437692307692309</v>
      </c>
    </row>
    <row r="6" spans="1:2" x14ac:dyDescent="0.2">
      <c r="A6" s="15" t="s">
        <v>53</v>
      </c>
      <c r="B6" s="16">
        <v>38.46153846153846</v>
      </c>
    </row>
    <row r="7" spans="1:2" x14ac:dyDescent="0.2">
      <c r="A7" s="15" t="s">
        <v>87</v>
      </c>
      <c r="B7" s="16">
        <v>131.82230769230767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H23"/>
  <sheetViews>
    <sheetView rightToLeft="1" workbookViewId="0">
      <selection activeCell="G12" sqref="G12:H15"/>
    </sheetView>
  </sheetViews>
  <sheetFormatPr defaultRowHeight="15.75" x14ac:dyDescent="0.2"/>
  <cols>
    <col min="1" max="1" width="18.5703125" style="3" customWidth="1"/>
    <col min="2" max="2" width="31.7109375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14.7109375" style="3" bestFit="1" customWidth="1"/>
    <col min="8" max="9" width="17.85546875" style="3" bestFit="1" customWidth="1"/>
    <col min="10" max="16384" width="9.140625" style="3"/>
  </cols>
  <sheetData>
    <row r="1" spans="1:8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8" ht="18" x14ac:dyDescent="0.4">
      <c r="A2" s="11" t="s">
        <v>53</v>
      </c>
      <c r="B2" s="11" t="s">
        <v>54</v>
      </c>
      <c r="C2" s="11">
        <v>500000</v>
      </c>
      <c r="D2" s="5">
        <f>SUMIF('گزارش راهکاران بشکه'!B$2:B$40,'مانده تعهد بشکه'!B2,'گزارش راهکاران بشکه'!G$2:G$40)</f>
        <v>152691</v>
      </c>
      <c r="E2" s="5">
        <f>C2/13</f>
        <v>38461.538461538461</v>
      </c>
      <c r="F2" s="5">
        <f>MIN(E2,D2)/1000</f>
        <v>38.46153846153846</v>
      </c>
    </row>
    <row r="3" spans="1:8" ht="18" x14ac:dyDescent="0.4">
      <c r="A3" s="11" t="s">
        <v>58</v>
      </c>
      <c r="B3" s="11" t="s">
        <v>63</v>
      </c>
      <c r="C3" s="11">
        <v>300000</v>
      </c>
      <c r="D3" s="5">
        <f>SUMIF('گزارش راهکاران بشکه'!B$2:B$40,'مانده تعهد بشکه'!B3,'گزارش راهکاران بشکه'!G$2:G$40)</f>
        <v>14130</v>
      </c>
      <c r="E3" s="5">
        <f>C3/13</f>
        <v>23076.923076923078</v>
      </c>
      <c r="F3" s="5">
        <f>MIN(E3,D3)/1000</f>
        <v>14.13</v>
      </c>
    </row>
    <row r="4" spans="1:8" ht="18" x14ac:dyDescent="0.4">
      <c r="A4" s="11" t="s">
        <v>75</v>
      </c>
      <c r="B4" s="11" t="s">
        <v>76</v>
      </c>
      <c r="C4" s="11">
        <v>1000000</v>
      </c>
      <c r="D4" s="5">
        <f>SUMIF('گزارش راهکاران بشکه'!B$2:B$40,'مانده تعهد بشکه'!B4,'گزارش راهکاران بشکه'!G$2:G$40)</f>
        <v>1000000</v>
      </c>
      <c r="E4" s="5">
        <f>C4/13</f>
        <v>76923.076923076922</v>
      </c>
      <c r="F4" s="5">
        <f>MIN(E4,D4)/1000</f>
        <v>76.92307692307692</v>
      </c>
    </row>
    <row r="5" spans="1:8" ht="18" x14ac:dyDescent="0.4">
      <c r="A5" s="11" t="s">
        <v>58</v>
      </c>
      <c r="B5" s="11" t="s">
        <v>82</v>
      </c>
      <c r="C5" s="11">
        <v>30000</v>
      </c>
      <c r="D5" s="5">
        <f>SUMIF('گزارش راهکاران بشکه'!B$2:B$40,'مانده تعهد بشکه'!B5,'گزارش راهکاران بشکه'!G$2:G$40)</f>
        <v>30000</v>
      </c>
      <c r="E5" s="5">
        <f>C5/13</f>
        <v>2307.6923076923076</v>
      </c>
      <c r="F5" s="5">
        <f>MIN(E5,D5)/1000</f>
        <v>2.3076923076923075</v>
      </c>
    </row>
    <row r="6" spans="1:8" x14ac:dyDescent="0.2">
      <c r="A6"/>
      <c r="B6"/>
      <c r="C6"/>
      <c r="D6"/>
      <c r="E6"/>
      <c r="F6"/>
    </row>
    <row r="7" spans="1:8" x14ac:dyDescent="0.2">
      <c r="A7"/>
      <c r="B7"/>
      <c r="C7"/>
      <c r="D7"/>
      <c r="E7"/>
      <c r="F7"/>
    </row>
    <row r="8" spans="1:8" x14ac:dyDescent="0.2">
      <c r="A8"/>
      <c r="B8"/>
      <c r="C8"/>
      <c r="D8"/>
      <c r="E8"/>
      <c r="F8">
        <v>132</v>
      </c>
    </row>
    <row r="9" spans="1:8" x14ac:dyDescent="0.2">
      <c r="A9"/>
      <c r="B9" s="15"/>
      <c r="C9" s="16"/>
      <c r="D9"/>
      <c r="E9"/>
      <c r="F9"/>
    </row>
    <row r="10" spans="1:8" x14ac:dyDescent="0.2">
      <c r="A10"/>
      <c r="B10" s="15"/>
      <c r="C10" s="16"/>
      <c r="D10"/>
      <c r="E10"/>
      <c r="F10" s="3"/>
    </row>
    <row r="11" spans="1:8" x14ac:dyDescent="0.2">
      <c r="A11" s="13"/>
      <c r="B11" s="15"/>
      <c r="C11" s="16"/>
      <c r="D11"/>
      <c r="E11"/>
      <c r="F11" s="3"/>
    </row>
    <row r="12" spans="1:8" ht="19.5" x14ac:dyDescent="0.2">
      <c r="A12" s="13"/>
      <c r="B12" s="15" t="s">
        <v>75</v>
      </c>
      <c r="C12" s="16">
        <v>76.92307692307692</v>
      </c>
      <c r="D12">
        <f>(C12/F$8)*100</f>
        <v>58.275058275058278</v>
      </c>
      <c r="E12"/>
      <c r="F12" s="3"/>
      <c r="G12" s="4" t="s">
        <v>17</v>
      </c>
      <c r="H12" s="4" t="s">
        <v>22</v>
      </c>
    </row>
    <row r="13" spans="1:8" x14ac:dyDescent="0.2">
      <c r="A13" s="13"/>
      <c r="B13" s="15" t="s">
        <v>58</v>
      </c>
      <c r="C13" s="16">
        <v>16.437692307692309</v>
      </c>
      <c r="D13">
        <f t="shared" ref="D13:D14" si="0">(C13/F$8)*100</f>
        <v>12.452797202797203</v>
      </c>
      <c r="E13"/>
      <c r="F13" s="3"/>
      <c r="G13" s="15" t="s">
        <v>75</v>
      </c>
      <c r="H13" s="7">
        <v>58</v>
      </c>
    </row>
    <row r="14" spans="1:8" x14ac:dyDescent="0.2">
      <c r="A14" s="2"/>
      <c r="B14" s="15" t="s">
        <v>53</v>
      </c>
      <c r="C14" s="16">
        <v>38.46153846153846</v>
      </c>
      <c r="D14">
        <f t="shared" si="0"/>
        <v>29.137529137529139</v>
      </c>
      <c r="E14" s="3"/>
      <c r="F14" s="3"/>
      <c r="G14" s="7" t="s">
        <v>56</v>
      </c>
      <c r="H14" s="7">
        <v>29</v>
      </c>
    </row>
    <row r="15" spans="1:8" x14ac:dyDescent="0.2">
      <c r="A15" s="2"/>
      <c r="B15" s="17"/>
      <c r="C15" s="13"/>
      <c r="D15" s="14"/>
      <c r="E15" s="3"/>
      <c r="F15" s="3"/>
      <c r="G15" s="15" t="s">
        <v>58</v>
      </c>
      <c r="H15" s="3">
        <v>13</v>
      </c>
    </row>
    <row r="16" spans="1:8" x14ac:dyDescent="0.2">
      <c r="B16" s="15"/>
      <c r="C16" s="16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C18" s="2"/>
      <c r="E18" s="3"/>
      <c r="F18" s="3"/>
    </row>
    <row r="19" spans="2:6" x14ac:dyDescent="0.2">
      <c r="D19" s="3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6"/>
  <sheetViews>
    <sheetView rightToLeft="1" tabSelected="1" workbookViewId="0">
      <selection activeCell="A13" sqref="A13:B16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83</v>
      </c>
      <c r="B4" s="20"/>
    </row>
    <row r="5" spans="1:2" ht="15.75" x14ac:dyDescent="0.4">
      <c r="A5" s="12"/>
      <c r="B5" s="12"/>
    </row>
    <row r="6" spans="1:2" ht="19.5" x14ac:dyDescent="0.2">
      <c r="A6" s="4" t="s">
        <v>17</v>
      </c>
      <c r="B6" s="4" t="s">
        <v>23</v>
      </c>
    </row>
    <row r="7" spans="1:2" ht="15.75" x14ac:dyDescent="0.2">
      <c r="A7" s="18" t="s">
        <v>60</v>
      </c>
      <c r="B7" s="10">
        <v>7</v>
      </c>
    </row>
    <row r="8" spans="1:2" ht="15.75" x14ac:dyDescent="0.2">
      <c r="A8" s="18" t="s">
        <v>70</v>
      </c>
      <c r="B8" s="10">
        <v>12</v>
      </c>
    </row>
    <row r="9" spans="1:2" ht="15.75" x14ac:dyDescent="0.2">
      <c r="A9" s="18" t="s">
        <v>65</v>
      </c>
      <c r="B9" s="10">
        <v>7</v>
      </c>
    </row>
    <row r="10" spans="1:2" ht="15.75" x14ac:dyDescent="0.2">
      <c r="A10" s="18" t="s">
        <v>48</v>
      </c>
      <c r="B10" s="10">
        <v>7</v>
      </c>
    </row>
    <row r="11" spans="1:2" ht="15.75" x14ac:dyDescent="0.2">
      <c r="A11" s="18" t="s">
        <v>28</v>
      </c>
      <c r="B11" s="7">
        <v>67</v>
      </c>
    </row>
    <row r="12" spans="1:2" x14ac:dyDescent="0.2">
      <c r="A12" s="21"/>
      <c r="B12" s="21"/>
    </row>
    <row r="13" spans="1:2" ht="19.5" x14ac:dyDescent="0.2">
      <c r="A13" s="4" t="s">
        <v>17</v>
      </c>
      <c r="B13" s="4" t="s">
        <v>22</v>
      </c>
    </row>
    <row r="14" spans="1:2" ht="15.75" x14ac:dyDescent="0.2">
      <c r="A14" s="18" t="s">
        <v>75</v>
      </c>
      <c r="B14" s="7">
        <v>58</v>
      </c>
    </row>
    <row r="15" spans="1:2" ht="15.75" x14ac:dyDescent="0.2">
      <c r="A15" s="7" t="s">
        <v>56</v>
      </c>
      <c r="B15" s="7">
        <v>29</v>
      </c>
    </row>
    <row r="16" spans="1:2" ht="15.75" x14ac:dyDescent="0.2">
      <c r="A16" s="18" t="s">
        <v>58</v>
      </c>
      <c r="B16" s="7">
        <v>13</v>
      </c>
    </row>
  </sheetData>
  <mergeCells count="2">
    <mergeCell ref="A4:B4"/>
    <mergeCell ref="A12:B12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مانده تعهد فله</vt:lpstr>
      <vt:lpstr>Sheet2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2024-06-16T04:39:02Z</dcterms:modified>
</cp:coreProperties>
</file>