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Ghiami\"/>
    </mc:Choice>
  </mc:AlternateContent>
  <xr:revisionPtr revIDLastSave="0" documentId="8_{A25243A9-0CD6-4528-9341-C24B5C193F2B}" xr6:coauthVersionLast="47" xr6:coauthVersionMax="47" xr10:uidLastSave="{00000000-0000-0000-0000-000000000000}"/>
  <bookViews>
    <workbookView xWindow="-120" yWindow="-120" windowWidth="29040" windowHeight="15840"/>
  </bookViews>
  <sheets>
    <sheet name="فراز آسان بر پایاب (4)" sheetId="1" r:id="rId1"/>
  </sheets>
  <definedNames>
    <definedName name="_xlnm.Print_Area" localSheetId="0">'فراز آسان بر پایاب (4)'!$A$1:$L$16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E14" i="1"/>
  <c r="K12" i="1"/>
  <c r="K14" i="1" s="1"/>
  <c r="J12" i="1"/>
  <c r="J14" i="1" s="1"/>
  <c r="I12" i="1"/>
  <c r="I14" i="1" s="1"/>
  <c r="H12" i="1"/>
  <c r="H14" i="1" s="1"/>
  <c r="F12" i="1"/>
  <c r="F14" i="1" s="1"/>
  <c r="C8" i="1"/>
  <c r="I3" i="1" s="1"/>
  <c r="L12" i="1" l="1"/>
  <c r="L14" i="1" s="1"/>
</calcChain>
</file>

<file path=xl/sharedStrings.xml><?xml version="1.0" encoding="utf-8"?>
<sst xmlns="http://schemas.openxmlformats.org/spreadsheetml/2006/main" count="36" uniqueCount="36">
  <si>
    <t>شركت پالايش نفت جي(سهامي عام)</t>
  </si>
  <si>
    <t>شماره قرارداد  :</t>
  </si>
  <si>
    <t>1403/1003</t>
  </si>
  <si>
    <t>HSE:</t>
  </si>
  <si>
    <t>هشدار:</t>
  </si>
  <si>
    <t>تاريخ  :</t>
  </si>
  <si>
    <t>1402/02/04</t>
  </si>
  <si>
    <t>بيمه:</t>
  </si>
  <si>
    <t>نام طرف قرارداد :</t>
  </si>
  <si>
    <t>فراز آسان بر پایاب</t>
  </si>
  <si>
    <t>حسن انجام كار:</t>
  </si>
  <si>
    <t>مبلغ  :</t>
  </si>
  <si>
    <t>درصد پيش پرداخت:</t>
  </si>
  <si>
    <t>درصد تلورانس مجاز:</t>
  </si>
  <si>
    <t>مدت قرارداد :</t>
  </si>
  <si>
    <t>1403/01/01 الی 1403/12/29</t>
  </si>
  <si>
    <t>حداكثر مبلغ :</t>
  </si>
  <si>
    <t>حسن انجام تعهدات:</t>
  </si>
  <si>
    <t>موضوع :</t>
  </si>
  <si>
    <t>نگهداری، راهبری، سرویس و تعمیر دو دستگاه آسانسور و تجهیزات جانبی آنها مستقر در ساختمان مرکزی</t>
  </si>
  <si>
    <t>رديف</t>
  </si>
  <si>
    <t>شرح</t>
  </si>
  <si>
    <t>تاریخ صورتحساب</t>
  </si>
  <si>
    <t>مبلغ ناخالص</t>
  </si>
  <si>
    <t>بيمه</t>
  </si>
  <si>
    <t>ماليات</t>
  </si>
  <si>
    <t>تضمین انجام تعهدات</t>
  </si>
  <si>
    <t>حسن انجام كار</t>
  </si>
  <si>
    <t>HSE</t>
  </si>
  <si>
    <t>ارزش افزوده</t>
  </si>
  <si>
    <t>خالص</t>
  </si>
  <si>
    <t>صورتحساب فروردین الی مرداد ماه شماره 2416</t>
  </si>
  <si>
    <t>1403/05/13</t>
  </si>
  <si>
    <t>جمع</t>
  </si>
  <si>
    <t xml:space="preserve">آخرین پرداخت می بایست بعد از ارائه مفاصاحساب پرداخت شود. </t>
  </si>
  <si>
    <t xml:space="preserve">طی توافق صورت گرفته شده با شرکت فراز آسان بر پایاب مطابق با ماده 11 قرارداد، 5% مبلغ کل قرارداد بعنوان تضمین از صورتحساب اول کسر گردید.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</si>
</sst>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_-* #,##0.00\-;_-* &quot;-&quot;??_-;_-@_-"/>
    <numFmt numFmtId="165" formatCode="_-* #,##0_-;_-* #,##0\-;_-* &quot;-&quot;??_-;_-@_-"/>
    <numFmt numFmtId="166" formatCode="#,##0_-;[Red]\(#,###\)"/>
  </numFmts>
  <fonts count="4" x14ac:knownFonts="1">
    <font>
      <sz val="10"/>
      <name val="Arial"/>
      <charset val="178"/>
    </font>
    <font>
      <b/>
      <sz val="11"/>
      <name val="B Nazanin"/>
      <charset val="178"/>
    </font>
    <font>
      <sz val="11"/>
      <name val="B Nazanin"/>
      <charset val="178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shrinkToFit="1"/>
    </xf>
    <xf numFmtId="0" fontId="1" fillId="0" borderId="0" xfId="0" applyFont="1" applyAlignment="1">
      <alignment horizontal="right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right" readingOrder="2"/>
    </xf>
    <xf numFmtId="9" fontId="2" fillId="0" borderId="0" xfId="2" applyFont="1" applyAlignment="1">
      <alignment horizontal="center"/>
    </xf>
    <xf numFmtId="0" fontId="1" fillId="0" borderId="0" xfId="0" applyFont="1"/>
    <xf numFmtId="0" fontId="1" fillId="2" borderId="0" xfId="0" applyFont="1" applyFill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1" fillId="0" borderId="0" xfId="0" applyFont="1" applyAlignment="1">
      <alignment horizontal="right" shrinkToFit="1"/>
    </xf>
    <xf numFmtId="165" fontId="1" fillId="3" borderId="0" xfId="1" applyNumberFormat="1" applyFont="1" applyFill="1" applyAlignment="1">
      <alignment horizontal="center"/>
    </xf>
    <xf numFmtId="165" fontId="1" fillId="0" borderId="0" xfId="1" applyNumberFormat="1" applyFont="1" applyFill="1" applyAlignment="1">
      <alignment horizont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right" shrinkToFit="1"/>
    </xf>
    <xf numFmtId="2" fontId="1" fillId="3" borderId="0" xfId="1" applyNumberFormat="1" applyFont="1" applyFill="1" applyAlignment="1">
      <alignment horizontal="right" shrinkToFit="1" readingOrder="2"/>
    </xf>
    <xf numFmtId="9" fontId="2" fillId="0" borderId="0" xfId="2" applyFont="1" applyAlignment="1">
      <alignment horizont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5" borderId="3" xfId="0" applyFont="1" applyFill="1" applyBorder="1" applyAlignment="1">
      <alignment horizontal="center" vertical="center" readingOrder="2"/>
    </xf>
    <xf numFmtId="0" fontId="2" fillId="5" borderId="4" xfId="0" applyFont="1" applyFill="1" applyBorder="1" applyAlignment="1">
      <alignment horizontal="center" vertical="center" readingOrder="2"/>
    </xf>
    <xf numFmtId="0" fontId="2" fillId="5" borderId="4" xfId="0" applyFont="1" applyFill="1" applyBorder="1" applyAlignment="1">
      <alignment horizontal="center" vertical="center"/>
    </xf>
    <xf numFmtId="165" fontId="2" fillId="0" borderId="2" xfId="1" applyNumberFormat="1" applyFont="1" applyBorder="1" applyAlignment="1">
      <alignment horizontal="center" vertical="center"/>
    </xf>
    <xf numFmtId="166" fontId="2" fillId="0" borderId="2" xfId="1" applyNumberFormat="1" applyFont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readingOrder="2"/>
    </xf>
    <xf numFmtId="0" fontId="2" fillId="5" borderId="4" xfId="0" applyFont="1" applyFill="1" applyBorder="1" applyAlignment="1">
      <alignment horizontal="center" vertical="center" readingOrder="2"/>
    </xf>
    <xf numFmtId="0" fontId="1" fillId="3" borderId="3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165" fontId="1" fillId="3" borderId="2" xfId="1" applyNumberFormat="1" applyFont="1" applyFill="1" applyBorder="1" applyAlignment="1">
      <alignment horizontal="center"/>
    </xf>
    <xf numFmtId="166" fontId="1" fillId="3" borderId="2" xfId="1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5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2"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rightToLeft="1" tabSelected="1" zoomScaleNormal="100" workbookViewId="0">
      <selection activeCell="F7" sqref="F7:G7"/>
    </sheetView>
  </sheetViews>
  <sheetFormatPr defaultRowHeight="18" x14ac:dyDescent="0.45"/>
  <cols>
    <col min="1" max="1" width="6.85546875" style="3" customWidth="1"/>
    <col min="2" max="2" width="8.7109375" style="3" bestFit="1" customWidth="1"/>
    <col min="3" max="3" width="26.28515625" style="3" customWidth="1"/>
    <col min="4" max="4" width="14.5703125" style="3" bestFit="1" customWidth="1"/>
    <col min="5" max="5" width="16.28515625" style="3" bestFit="1" customWidth="1"/>
    <col min="6" max="6" width="19.5703125" style="3" customWidth="1"/>
    <col min="7" max="7" width="12.28515625" style="3" hidden="1" customWidth="1"/>
    <col min="8" max="8" width="17.28515625" style="3" customWidth="1"/>
    <col min="9" max="9" width="12.28515625" style="3" bestFit="1" customWidth="1"/>
    <col min="10" max="11" width="13.5703125" style="3" customWidth="1"/>
    <col min="12" max="12" width="15.28515625" style="3" bestFit="1" customWidth="1"/>
    <col min="13" max="13" width="12.85546875" style="3" bestFit="1" customWidth="1"/>
    <col min="14" max="14" width="9.140625" style="4"/>
    <col min="15" max="15" width="9.140625" style="3"/>
    <col min="16" max="16" width="12.85546875" style="3" customWidth="1"/>
    <col min="17" max="16384" width="9.140625" style="3"/>
  </cols>
  <sheetData>
    <row r="1" spans="1:15" ht="19.5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1:15" ht="19.5" x14ac:dyDescent="0.5">
      <c r="A2" s="1"/>
      <c r="B2" s="1"/>
      <c r="C2" s="1"/>
      <c r="D2" s="1"/>
      <c r="E2" s="1"/>
      <c r="F2" s="1"/>
      <c r="G2" s="1"/>
      <c r="H2" s="1"/>
      <c r="I2" s="1"/>
      <c r="J2" s="1"/>
      <c r="K2" s="2"/>
    </row>
    <row r="3" spans="1:15" ht="18" customHeight="1" x14ac:dyDescent="0.5">
      <c r="A3" s="5" t="s">
        <v>1</v>
      </c>
      <c r="B3" s="5"/>
      <c r="C3" s="6" t="s">
        <v>2</v>
      </c>
      <c r="D3" s="2"/>
      <c r="E3" s="7" t="s">
        <v>3</v>
      </c>
      <c r="F3" s="8">
        <v>0.05</v>
      </c>
      <c r="G3" s="9"/>
      <c r="H3" s="9" t="s">
        <v>4</v>
      </c>
      <c r="I3" s="10" t="str">
        <f>IF(E14&gt;C8,"پرداختي بيشتر از سقف قرارداد مي باشد","پرداخت مجاز مي باشد")</f>
        <v>پرداخت مجاز مي باشد</v>
      </c>
      <c r="J3" s="10"/>
      <c r="K3" s="11"/>
    </row>
    <row r="4" spans="1:15" ht="19.5" x14ac:dyDescent="0.5">
      <c r="A4" s="5" t="s">
        <v>5</v>
      </c>
      <c r="B4" s="5"/>
      <c r="C4" s="2" t="s">
        <v>6</v>
      </c>
      <c r="D4" s="2"/>
      <c r="E4" s="9" t="s">
        <v>7</v>
      </c>
      <c r="F4" s="8">
        <v>0.05</v>
      </c>
      <c r="G4" s="9"/>
      <c r="H4" s="9"/>
      <c r="I4" s="8"/>
      <c r="J4" s="9"/>
      <c r="K4" s="9"/>
    </row>
    <row r="5" spans="1:15" ht="19.5" x14ac:dyDescent="0.5">
      <c r="A5" s="5" t="s">
        <v>8</v>
      </c>
      <c r="B5" s="5"/>
      <c r="C5" s="12" t="s">
        <v>9</v>
      </c>
      <c r="D5" s="12"/>
      <c r="E5" s="9" t="s">
        <v>10</v>
      </c>
      <c r="F5" s="8">
        <v>0.1</v>
      </c>
      <c r="G5" s="9"/>
      <c r="H5" s="9"/>
      <c r="I5" s="8"/>
      <c r="J5" s="9"/>
      <c r="K5" s="9"/>
    </row>
    <row r="6" spans="1:15" ht="19.5" x14ac:dyDescent="0.5">
      <c r="A6" s="5" t="s">
        <v>11</v>
      </c>
      <c r="B6" s="5"/>
      <c r="C6" s="13">
        <v>342732000</v>
      </c>
      <c r="D6" s="14"/>
      <c r="E6" s="15" t="s">
        <v>12</v>
      </c>
      <c r="F6" s="8">
        <v>0</v>
      </c>
      <c r="G6" s="15"/>
      <c r="H6" s="15"/>
      <c r="I6" s="8"/>
      <c r="J6" s="15"/>
      <c r="K6" s="15"/>
    </row>
    <row r="7" spans="1:15" ht="19.5" x14ac:dyDescent="0.5">
      <c r="A7" s="16" t="s">
        <v>13</v>
      </c>
      <c r="B7" s="16"/>
      <c r="C7" s="8">
        <v>0</v>
      </c>
      <c r="D7" s="8"/>
      <c r="E7" s="15" t="s">
        <v>14</v>
      </c>
      <c r="F7" s="17" t="s">
        <v>15</v>
      </c>
      <c r="G7" s="17"/>
      <c r="H7" s="15"/>
      <c r="I7" s="18"/>
      <c r="J7" s="18"/>
      <c r="K7" s="8"/>
    </row>
    <row r="8" spans="1:15" ht="19.5" x14ac:dyDescent="0.5">
      <c r="A8" s="16" t="s">
        <v>16</v>
      </c>
      <c r="B8" s="16"/>
      <c r="C8" s="13">
        <f>(C6*C7)+C6</f>
        <v>342732000</v>
      </c>
      <c r="D8" s="14"/>
      <c r="E8" s="15" t="s">
        <v>17</v>
      </c>
      <c r="F8" s="18">
        <v>0</v>
      </c>
      <c r="G8" s="18"/>
      <c r="H8" s="15"/>
      <c r="I8" s="18"/>
      <c r="J8" s="18"/>
      <c r="K8" s="8"/>
    </row>
    <row r="9" spans="1:15" ht="19.5" customHeight="1" x14ac:dyDescent="0.5">
      <c r="A9" s="5" t="s">
        <v>18</v>
      </c>
      <c r="B9" s="5"/>
      <c r="C9" s="19" t="s">
        <v>19</v>
      </c>
      <c r="D9" s="19"/>
      <c r="E9" s="19"/>
      <c r="F9" s="19"/>
      <c r="G9" s="19"/>
      <c r="H9" s="19"/>
      <c r="I9" s="19"/>
      <c r="J9" s="19"/>
      <c r="K9" s="20"/>
    </row>
    <row r="10" spans="1:15" ht="18.75" customHeight="1" x14ac:dyDescent="0.45">
      <c r="C10" s="21"/>
      <c r="D10" s="21"/>
      <c r="E10" s="21"/>
      <c r="F10" s="21"/>
      <c r="G10" s="21"/>
      <c r="H10" s="21"/>
      <c r="I10" s="21"/>
      <c r="J10" s="21"/>
      <c r="K10" s="20"/>
    </row>
    <row r="11" spans="1:15" ht="21.75" customHeight="1" x14ac:dyDescent="0.45">
      <c r="A11" s="22" t="s">
        <v>20</v>
      </c>
      <c r="B11" s="23" t="s">
        <v>21</v>
      </c>
      <c r="C11" s="24"/>
      <c r="D11" s="25" t="s">
        <v>22</v>
      </c>
      <c r="E11" s="22" t="s">
        <v>23</v>
      </c>
      <c r="F11" s="22" t="s">
        <v>24</v>
      </c>
      <c r="G11" s="22" t="s">
        <v>25</v>
      </c>
      <c r="H11" s="26" t="s">
        <v>26</v>
      </c>
      <c r="I11" s="22" t="s">
        <v>27</v>
      </c>
      <c r="J11" s="22" t="s">
        <v>28</v>
      </c>
      <c r="K11" s="22" t="s">
        <v>29</v>
      </c>
      <c r="L11" s="22" t="s">
        <v>30</v>
      </c>
      <c r="N11" s="3"/>
      <c r="O11" s="4"/>
    </row>
    <row r="12" spans="1:15" x14ac:dyDescent="0.45">
      <c r="A12" s="27">
        <v>1</v>
      </c>
      <c r="B12" s="28" t="s">
        <v>31</v>
      </c>
      <c r="C12" s="29"/>
      <c r="D12" s="30" t="s">
        <v>32</v>
      </c>
      <c r="E12" s="31">
        <v>142805000</v>
      </c>
      <c r="F12" s="32">
        <f>-($E$12*F4)</f>
        <v>-7140250</v>
      </c>
      <c r="G12" s="32"/>
      <c r="H12" s="32">
        <f>-(C6*5)/100</f>
        <v>-17136600</v>
      </c>
      <c r="I12" s="32">
        <f>-($E$12*F5)</f>
        <v>-14280500</v>
      </c>
      <c r="J12" s="32">
        <f>-($E$12*F3)</f>
        <v>-7140250</v>
      </c>
      <c r="K12" s="32">
        <f>(E12*10)/100</f>
        <v>14280500</v>
      </c>
      <c r="L12" s="32">
        <f>E12+F12+I12+J12+H12+K12</f>
        <v>111387900</v>
      </c>
      <c r="N12" s="3"/>
      <c r="O12" s="4"/>
    </row>
    <row r="13" spans="1:15" x14ac:dyDescent="0.45">
      <c r="A13" s="27">
        <v>2</v>
      </c>
      <c r="B13" s="33"/>
      <c r="C13" s="34"/>
      <c r="D13" s="30"/>
      <c r="E13" s="31"/>
      <c r="F13" s="32"/>
      <c r="G13" s="32"/>
      <c r="H13" s="32"/>
      <c r="I13" s="32"/>
      <c r="J13" s="32"/>
      <c r="K13" s="32"/>
      <c r="L13" s="32"/>
      <c r="N13" s="3"/>
      <c r="O13" s="4"/>
    </row>
    <row r="14" spans="1:15" ht="19.5" x14ac:dyDescent="0.5">
      <c r="A14" s="35" t="s">
        <v>33</v>
      </c>
      <c r="B14" s="36"/>
      <c r="C14" s="36"/>
      <c r="D14" s="37"/>
      <c r="E14" s="38">
        <f t="shared" ref="E14:L14" si="0">SUM(E12:E13)</f>
        <v>142805000</v>
      </c>
      <c r="F14" s="39">
        <f t="shared" si="0"/>
        <v>-7140250</v>
      </c>
      <c r="G14" s="39">
        <f t="shared" si="0"/>
        <v>0</v>
      </c>
      <c r="H14" s="39">
        <f t="shared" si="0"/>
        <v>-17136600</v>
      </c>
      <c r="I14" s="39">
        <f t="shared" si="0"/>
        <v>-14280500</v>
      </c>
      <c r="J14" s="39">
        <f t="shared" si="0"/>
        <v>-7140250</v>
      </c>
      <c r="K14" s="39">
        <f t="shared" si="0"/>
        <v>14280500</v>
      </c>
      <c r="L14" s="39">
        <f t="shared" si="0"/>
        <v>111387900</v>
      </c>
      <c r="N14" s="3"/>
      <c r="O14" s="4"/>
    </row>
    <row r="15" spans="1:15" ht="19.5" x14ac:dyDescent="0.45">
      <c r="A15" s="40" t="s">
        <v>34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</row>
    <row r="16" spans="1:15" ht="19.5" x14ac:dyDescent="0.45">
      <c r="A16" s="41" t="s">
        <v>35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</row>
    <row r="17" spans="2:8" x14ac:dyDescent="0.45">
      <c r="B17" s="42"/>
      <c r="C17" s="43"/>
      <c r="D17" s="43"/>
      <c r="F17" s="42"/>
      <c r="G17" s="44"/>
      <c r="H17" s="44"/>
    </row>
    <row r="18" spans="2:8" x14ac:dyDescent="0.45">
      <c r="F18" s="45"/>
    </row>
  </sheetData>
  <mergeCells count="21">
    <mergeCell ref="A16:L16"/>
    <mergeCell ref="G17:H17"/>
    <mergeCell ref="A9:B9"/>
    <mergeCell ref="C9:J10"/>
    <mergeCell ref="B11:C11"/>
    <mergeCell ref="B12:C12"/>
    <mergeCell ref="A14:C14"/>
    <mergeCell ref="A15:L15"/>
    <mergeCell ref="A6:B6"/>
    <mergeCell ref="A7:B7"/>
    <mergeCell ref="F7:G7"/>
    <mergeCell ref="I7:J7"/>
    <mergeCell ref="A8:B8"/>
    <mergeCell ref="F8:G8"/>
    <mergeCell ref="I8:J8"/>
    <mergeCell ref="A1:J1"/>
    <mergeCell ref="A2:J2"/>
    <mergeCell ref="A3:B3"/>
    <mergeCell ref="I3:J3"/>
    <mergeCell ref="A4:B4"/>
    <mergeCell ref="A5:B5"/>
  </mergeCells>
  <conditionalFormatting sqref="I3">
    <cfRule type="cellIs" dxfId="1" priority="1" stopIfTrue="1" operator="equal">
      <formula>"پرداختي بيشتر از سقف قرارداد مي باشد"</formula>
    </cfRule>
    <cfRule type="cellIs" dxfId="0" priority="2" stopIfTrue="1" operator="equal">
      <formula>"پرداخت مجاز مي باشد"</formula>
    </cfRule>
  </conditionalFormatting>
  <printOptions horizontalCentered="1"/>
  <pageMargins left="0" right="0" top="0" bottom="0" header="0.31496062992125984" footer="0.31496062992125984"/>
  <pageSetup paperSize="9" scale="65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فراز آسان بر پایاب (4)</vt:lpstr>
      <vt:lpstr>'فراز آسان بر پایاب (4)'!Print_Area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Ghiami</dc:creator>
  <cp:lastModifiedBy>Alireza Ghiami</cp:lastModifiedBy>
  <dcterms:created xsi:type="dcterms:W3CDTF">2024-12-22T13:35:14Z</dcterms:created>
  <dcterms:modified xsi:type="dcterms:W3CDTF">2024-12-22T13:35:35Z</dcterms:modified>
</cp:coreProperties>
</file>