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آمار وکیوم و ورق\"/>
    </mc:Choice>
  </mc:AlternateContent>
  <xr:revisionPtr revIDLastSave="0" documentId="13_ncr:1_{234AF9B8-FB53-4CAA-80AA-52C66A2B3279}" xr6:coauthVersionLast="47" xr6:coauthVersionMax="47" xr10:uidLastSave="{00000000-0000-0000-0000-000000000000}"/>
  <bookViews>
    <workbookView xWindow="-108" yWindow="-108" windowWidth="19416" windowHeight="10416" activeTab="3" xr2:uid="{00000000-000D-0000-FFFF-FFFF00000000}"/>
  </bookViews>
  <sheets>
    <sheet name="گزارش1" sheetId="7" r:id="rId1"/>
    <sheet name="ورق" sheetId="11" r:id="rId2"/>
    <sheet name="Sheet1" sheetId="12" r:id="rId3"/>
    <sheet name="Vb اصفهان" sheetId="9" r:id="rId4"/>
    <sheet name="وکیوم بندرعباس سلاپس" sheetId="8" r:id="rId5"/>
    <sheet name="گزارش 97  98  99" sheetId="10" r:id="rId6"/>
  </sheets>
  <definedNames>
    <definedName name="_xlnm._FilterDatabase" localSheetId="1" hidden="1">ورق!$A$1:$G$22</definedName>
    <definedName name="_xlnm._FilterDatabase" localSheetId="4" hidden="1">'وکیوم بندرعباس سلاپس'!$A$1:$W$479</definedName>
    <definedName name="_xlnm.Print_Titles" localSheetId="3">'Vb اصفهان'!$1:$1</definedName>
    <definedName name="_xlnm.Print_Titles" localSheetId="4">'وکیوم بندرعباس سلاپس'!$1:$1</definedName>
  </definedNames>
  <calcPr calcId="191029"/>
</workbook>
</file>

<file path=xl/calcChain.xml><?xml version="1.0" encoding="utf-8"?>
<calcChain xmlns="http://schemas.openxmlformats.org/spreadsheetml/2006/main">
  <c r="I444" i="8" l="1"/>
  <c r="I445" i="8"/>
  <c r="I442" i="8"/>
  <c r="I443" i="8"/>
  <c r="I441" i="8"/>
  <c r="I440" i="8"/>
  <c r="I439" i="8"/>
  <c r="I438" i="8" l="1"/>
  <c r="I436" i="8" l="1"/>
  <c r="I437" i="8"/>
  <c r="I435" i="8"/>
  <c r="I434" i="8"/>
  <c r="I433" i="8"/>
  <c r="I432" i="8"/>
  <c r="I431" i="8"/>
  <c r="I430" i="8"/>
  <c r="I429" i="8"/>
  <c r="I426" i="8"/>
  <c r="I427" i="8"/>
  <c r="I428" i="8"/>
  <c r="I425" i="8"/>
  <c r="I424" i="8"/>
  <c r="I423" i="8"/>
  <c r="I422" i="8"/>
  <c r="I421" i="8"/>
  <c r="I420" i="8"/>
  <c r="I419" i="8"/>
  <c r="I418" i="8"/>
  <c r="I417" i="8"/>
  <c r="I416" i="8"/>
  <c r="I415" i="8"/>
  <c r="I414" i="8"/>
  <c r="I413" i="8"/>
  <c r="I412" i="8"/>
  <c r="I411" i="8"/>
  <c r="I410" i="8"/>
  <c r="I409" i="8"/>
  <c r="I408" i="8"/>
  <c r="I407" i="8"/>
  <c r="I405" i="8"/>
  <c r="I406" i="8"/>
  <c r="I404" i="8"/>
  <c r="N75" i="11"/>
  <c r="N73" i="11"/>
  <c r="O70" i="11"/>
  <c r="O69" i="11"/>
  <c r="M70" i="11"/>
  <c r="N70" i="11"/>
  <c r="N69" i="11"/>
  <c r="M69" i="11"/>
  <c r="L70" i="11"/>
  <c r="L69" i="11"/>
  <c r="I546" i="9"/>
  <c r="P69" i="11"/>
  <c r="I522" i="9"/>
  <c r="P68" i="11"/>
  <c r="O68" i="11" s="1"/>
  <c r="Q69" i="11"/>
  <c r="Q68" i="11"/>
  <c r="N64" i="11"/>
  <c r="P64" i="11"/>
  <c r="L63" i="11"/>
  <c r="L64" i="11"/>
  <c r="M64" i="11"/>
  <c r="P72" i="11"/>
  <c r="P73" i="11" s="1"/>
  <c r="P74" i="11" s="1"/>
  <c r="I500" i="9"/>
  <c r="J500" i="9" s="1"/>
  <c r="J472" i="9"/>
  <c r="I472" i="9"/>
  <c r="M66" i="11"/>
  <c r="K68" i="11"/>
  <c r="K67" i="11"/>
  <c r="L65" i="11"/>
  <c r="I403" i="8"/>
  <c r="M63" i="11"/>
  <c r="I400" i="8"/>
  <c r="I401" i="8"/>
  <c r="I402" i="8"/>
  <c r="I399" i="8"/>
  <c r="L61" i="11"/>
  <c r="L62" i="11"/>
  <c r="L60" i="11"/>
  <c r="I416" i="9"/>
  <c r="J416" i="9" s="1"/>
  <c r="K396" i="9"/>
  <c r="P65" i="11"/>
  <c r="P66" i="11" s="1"/>
  <c r="P65" i="9"/>
  <c r="N68" i="9"/>
  <c r="O68" i="9" s="1"/>
  <c r="N55" i="11"/>
  <c r="P55" i="11"/>
  <c r="M55" i="11"/>
  <c r="L58" i="11"/>
  <c r="L57" i="11"/>
  <c r="L59" i="11"/>
  <c r="L56" i="11"/>
  <c r="M57" i="11" s="1"/>
  <c r="N57" i="11" s="1"/>
  <c r="P57" i="11" s="1"/>
  <c r="I398" i="8"/>
  <c r="I396" i="8"/>
  <c r="I395" i="8"/>
  <c r="I394" i="8"/>
  <c r="I392" i="8"/>
  <c r="I391" i="8"/>
  <c r="I390" i="8"/>
  <c r="I389" i="8"/>
  <c r="I388" i="8"/>
  <c r="I387" i="8"/>
  <c r="I386" i="8"/>
  <c r="I385" i="8"/>
  <c r="I384" i="8"/>
  <c r="I383" i="8"/>
  <c r="I382" i="8"/>
  <c r="I381" i="8"/>
  <c r="I380" i="8"/>
  <c r="I379" i="8"/>
  <c r="I378" i="8"/>
  <c r="I376" i="8"/>
  <c r="I377" i="8"/>
  <c r="I375" i="8"/>
  <c r="I374" i="8"/>
  <c r="D10" i="12"/>
  <c r="G3" i="12"/>
  <c r="G4" i="12"/>
  <c r="G5" i="12"/>
  <c r="G6" i="12"/>
  <c r="G7" i="12"/>
  <c r="G8" i="12"/>
  <c r="G9" i="12"/>
  <c r="G2" i="12"/>
  <c r="Q64" i="11" l="1"/>
  <c r="O64" i="11"/>
  <c r="M65" i="11"/>
  <c r="K416" i="9" s="1"/>
  <c r="J396" i="9"/>
  <c r="I396" i="9" s="1"/>
  <c r="I373" i="8"/>
  <c r="I372" i="8"/>
  <c r="I371" i="8"/>
  <c r="I370" i="8"/>
  <c r="I369" i="8"/>
  <c r="I368" i="8"/>
  <c r="I367" i="8"/>
  <c r="F470" i="8"/>
  <c r="I366" i="8"/>
  <c r="I365" i="8"/>
  <c r="I364" i="8"/>
  <c r="I354" i="8"/>
  <c r="I356" i="8"/>
  <c r="I363" i="8"/>
  <c r="I362" i="8"/>
  <c r="I361" i="8"/>
  <c r="I360" i="8"/>
  <c r="I359" i="8"/>
  <c r="I358" i="8"/>
  <c r="I357" i="8"/>
  <c r="I355" i="8"/>
  <c r="I349" i="8"/>
  <c r="I353" i="8"/>
  <c r="I352" i="8"/>
  <c r="I351" i="8"/>
  <c r="I350" i="8"/>
  <c r="I348" i="8"/>
  <c r="I347" i="8"/>
  <c r="I346" i="8"/>
  <c r="I345" i="8"/>
  <c r="I344" i="8"/>
  <c r="I343" i="8"/>
  <c r="I342" i="8"/>
  <c r="I341" i="8"/>
  <c r="I340" i="8"/>
  <c r="I339" i="8"/>
  <c r="I338" i="8"/>
  <c r="I337" i="8"/>
  <c r="I336" i="8"/>
  <c r="I335" i="8"/>
  <c r="I334" i="8"/>
  <c r="I333" i="8"/>
  <c r="I332" i="8"/>
  <c r="I331" i="8"/>
  <c r="I330" i="8"/>
  <c r="I329" i="8"/>
  <c r="I328" i="8"/>
  <c r="I327" i="8"/>
  <c r="I326" i="8"/>
  <c r="I325" i="8"/>
  <c r="I324" i="8"/>
  <c r="I323" i="8"/>
  <c r="I322" i="8"/>
  <c r="I321" i="8"/>
  <c r="I320" i="8"/>
  <c r="I319" i="8"/>
  <c r="I318" i="8"/>
  <c r="I317" i="8"/>
  <c r="I316" i="8"/>
  <c r="I315" i="8"/>
  <c r="I314" i="8"/>
  <c r="I313" i="8"/>
  <c r="I312" i="8"/>
  <c r="I311" i="8"/>
  <c r="I310" i="8"/>
  <c r="I309" i="8"/>
  <c r="I308" i="8"/>
  <c r="I307" i="8"/>
  <c r="E152" i="9"/>
  <c r="G146" i="9"/>
  <c r="G147" i="9"/>
  <c r="G148" i="9"/>
  <c r="G149" i="9"/>
  <c r="G150" i="9"/>
  <c r="G151" i="9"/>
  <c r="G145" i="9"/>
  <c r="G139" i="9"/>
  <c r="G140" i="9"/>
  <c r="G141" i="9"/>
  <c r="G142" i="9"/>
  <c r="G143" i="9"/>
  <c r="G138" i="9"/>
  <c r="G136" i="9"/>
  <c r="G130" i="9"/>
  <c r="G131" i="9"/>
  <c r="G132" i="9"/>
  <c r="G133" i="9"/>
  <c r="G134" i="9"/>
  <c r="G135" i="9"/>
  <c r="G129" i="9"/>
  <c r="G122" i="9"/>
  <c r="G123" i="9"/>
  <c r="G124" i="9"/>
  <c r="G125" i="9"/>
  <c r="G126" i="9"/>
  <c r="G127" i="9"/>
  <c r="G121" i="9"/>
  <c r="G115" i="9"/>
  <c r="G116" i="9"/>
  <c r="G117" i="9"/>
  <c r="G118" i="9"/>
  <c r="G119" i="9"/>
  <c r="G114" i="9"/>
  <c r="G104" i="9"/>
  <c r="G105" i="9"/>
  <c r="G106" i="9"/>
  <c r="G107" i="9"/>
  <c r="G108" i="9"/>
  <c r="G109" i="9"/>
  <c r="G110" i="9"/>
  <c r="G111" i="9"/>
  <c r="G112" i="9"/>
  <c r="G103" i="9"/>
  <c r="G93" i="9"/>
  <c r="G94" i="9"/>
  <c r="G95" i="9"/>
  <c r="G96" i="9"/>
  <c r="G97" i="9"/>
  <c r="G98" i="9"/>
  <c r="G99" i="9"/>
  <c r="G100" i="9"/>
  <c r="G101" i="9"/>
  <c r="G92" i="9"/>
  <c r="G86" i="9"/>
  <c r="G87" i="9"/>
  <c r="G88" i="9"/>
  <c r="G89" i="9"/>
  <c r="G90" i="9"/>
  <c r="G85" i="9"/>
  <c r="G76" i="9"/>
  <c r="G77" i="9"/>
  <c r="G78" i="9"/>
  <c r="G79" i="9"/>
  <c r="G80" i="9"/>
  <c r="G81" i="9"/>
  <c r="G82" i="9"/>
  <c r="G83" i="9"/>
  <c r="G75" i="9"/>
  <c r="G68" i="9"/>
  <c r="G69" i="9"/>
  <c r="G70" i="9"/>
  <c r="G71" i="9"/>
  <c r="G72" i="9"/>
  <c r="G73" i="9"/>
  <c r="G67" i="9"/>
  <c r="G58" i="9"/>
  <c r="G52" i="9"/>
  <c r="G53" i="9"/>
  <c r="G54" i="9"/>
  <c r="G55" i="9"/>
  <c r="G56" i="9"/>
  <c r="G51" i="9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241" i="8"/>
  <c r="I238" i="8"/>
  <c r="I233" i="8"/>
  <c r="I234" i="8"/>
  <c r="I235" i="8"/>
  <c r="I236" i="8"/>
  <c r="I237" i="8"/>
  <c r="I228" i="8"/>
  <c r="I229" i="8"/>
  <c r="I230" i="8"/>
  <c r="I231" i="8"/>
  <c r="I232" i="8"/>
  <c r="I227" i="8"/>
  <c r="P238" i="8"/>
  <c r="P239" i="8"/>
  <c r="P241" i="8"/>
  <c r="P242" i="8"/>
  <c r="P243" i="8"/>
  <c r="I71" i="9"/>
  <c r="P230" i="8"/>
  <c r="P231" i="8"/>
  <c r="P232" i="8"/>
  <c r="P233" i="8"/>
  <c r="P234" i="8"/>
  <c r="P235" i="8"/>
  <c r="P236" i="8"/>
  <c r="P237" i="8"/>
  <c r="P225" i="8"/>
  <c r="P219" i="8"/>
  <c r="P220" i="8"/>
  <c r="P221" i="8"/>
  <c r="P222" i="8"/>
  <c r="P223" i="8"/>
  <c r="P224" i="8"/>
  <c r="P227" i="8"/>
  <c r="P228" i="8"/>
  <c r="P229" i="8"/>
  <c r="P207" i="8"/>
  <c r="P201" i="8"/>
  <c r="P204" i="8"/>
  <c r="P205" i="8"/>
  <c r="P206" i="8"/>
  <c r="P208" i="8"/>
  <c r="P209" i="8"/>
  <c r="P210" i="8"/>
  <c r="P211" i="8"/>
  <c r="P212" i="8"/>
  <c r="P213" i="8"/>
  <c r="P214" i="8"/>
  <c r="P215" i="8"/>
  <c r="P216" i="8"/>
  <c r="P217" i="8"/>
  <c r="P218" i="8"/>
  <c r="S215" i="8"/>
  <c r="S214" i="8"/>
  <c r="S213" i="8"/>
  <c r="P203" i="8"/>
  <c r="P202" i="8"/>
  <c r="P197" i="8"/>
  <c r="S212" i="8"/>
  <c r="S211" i="8"/>
  <c r="S210" i="8"/>
  <c r="P198" i="8"/>
  <c r="P199" i="8"/>
  <c r="P200" i="8"/>
  <c r="P182" i="8"/>
  <c r="P196" i="8"/>
  <c r="S209" i="8"/>
  <c r="S208" i="8"/>
  <c r="S206" i="8"/>
  <c r="S205" i="8"/>
  <c r="S203" i="8"/>
  <c r="S202" i="8"/>
  <c r="P178" i="8"/>
  <c r="P193" i="8"/>
  <c r="P188" i="8"/>
  <c r="P191" i="8"/>
  <c r="S200" i="8"/>
  <c r="S199" i="8"/>
  <c r="S198" i="8"/>
  <c r="S196" i="8"/>
  <c r="S195" i="8"/>
  <c r="S194" i="8"/>
  <c r="E23" i="7"/>
  <c r="E16" i="7"/>
  <c r="G152" i="9" l="1"/>
  <c r="G102" i="9"/>
  <c r="G91" i="9"/>
  <c r="G120" i="9"/>
  <c r="G113" i="9"/>
  <c r="G144" i="9"/>
  <c r="G128" i="9"/>
  <c r="G137" i="9"/>
  <c r="G84" i="9"/>
  <c r="G74" i="9"/>
  <c r="G57" i="9"/>
  <c r="B23" i="7"/>
  <c r="B16" i="7"/>
  <c r="P184" i="8"/>
  <c r="S192" i="8"/>
  <c r="P176" i="8"/>
  <c r="P167" i="8"/>
  <c r="P174" i="8"/>
  <c r="P175" i="8"/>
  <c r="P177" i="8"/>
  <c r="P179" i="8"/>
  <c r="P180" i="8"/>
  <c r="P181" i="8"/>
  <c r="P183" i="8"/>
  <c r="P185" i="8"/>
  <c r="P186" i="8"/>
  <c r="P187" i="8"/>
  <c r="P189" i="8"/>
  <c r="P190" i="8"/>
  <c r="P192" i="8"/>
  <c r="P194" i="8"/>
  <c r="P195" i="8"/>
  <c r="P398" i="8"/>
  <c r="S190" i="8"/>
  <c r="S189" i="8"/>
  <c r="S187" i="8"/>
  <c r="G17" i="9"/>
  <c r="G18" i="9"/>
  <c r="G19" i="9"/>
  <c r="G16" i="9"/>
  <c r="S179" i="8"/>
  <c r="P166" i="8"/>
  <c r="P170" i="8"/>
  <c r="S186" i="8"/>
  <c r="S185" i="8"/>
  <c r="S183" i="8"/>
  <c r="S181" i="8"/>
  <c r="P160" i="8"/>
  <c r="P163" i="8"/>
  <c r="P142" i="8"/>
  <c r="P143" i="8"/>
  <c r="P165" i="8"/>
  <c r="P168" i="8"/>
  <c r="P169" i="8"/>
  <c r="P171" i="8"/>
  <c r="P172" i="8"/>
  <c r="P173" i="8"/>
  <c r="P471" i="8"/>
  <c r="P472" i="8"/>
  <c r="P473" i="8"/>
  <c r="S177" i="8"/>
  <c r="S175" i="8"/>
  <c r="S174" i="8"/>
  <c r="S173" i="8"/>
  <c r="S172" i="8"/>
  <c r="S171" i="8"/>
  <c r="S169" i="8"/>
  <c r="P156" i="8"/>
  <c r="P161" i="8"/>
  <c r="P162" i="8"/>
  <c r="P164" i="8"/>
  <c r="S168" i="8"/>
  <c r="S165" i="8"/>
  <c r="S164" i="8"/>
  <c r="S162" i="8"/>
  <c r="S161" i="8"/>
  <c r="P152" i="8"/>
  <c r="Q152" i="8" s="1"/>
  <c r="P147" i="8"/>
  <c r="Q147" i="8" s="1"/>
  <c r="G155" i="9" l="1"/>
  <c r="G20" i="9"/>
  <c r="P153" i="8"/>
  <c r="Q153" i="8" s="1"/>
  <c r="P154" i="8"/>
  <c r="Q154" i="8" s="1"/>
  <c r="P155" i="8"/>
  <c r="P157" i="8"/>
  <c r="P158" i="8"/>
  <c r="P159" i="8"/>
  <c r="S159" i="8"/>
  <c r="P150" i="8"/>
  <c r="Q150" i="8" s="1"/>
  <c r="P151" i="8"/>
  <c r="Q151" i="8" s="1"/>
  <c r="P146" i="8"/>
  <c r="Q146" i="8" s="1"/>
  <c r="P148" i="8"/>
  <c r="Q148" i="8" s="1"/>
  <c r="P149" i="8"/>
  <c r="Q149" i="8" s="1"/>
  <c r="S158" i="8"/>
  <c r="P134" i="8"/>
  <c r="Q134" i="8" s="1"/>
  <c r="P131" i="8"/>
  <c r="Q131" i="8" s="1"/>
  <c r="P145" i="8"/>
  <c r="Q145" i="8" s="1"/>
  <c r="P139" i="8"/>
  <c r="Q139" i="8" s="1"/>
  <c r="P144" i="8"/>
  <c r="Q144" i="8" s="1"/>
  <c r="P140" i="8"/>
  <c r="Q140" i="8" s="1"/>
  <c r="P141" i="8"/>
  <c r="Q141" i="8" s="1"/>
  <c r="S157" i="8"/>
  <c r="S155" i="8"/>
  <c r="S154" i="8"/>
  <c r="S153" i="8"/>
  <c r="S151" i="8"/>
  <c r="S150" i="8"/>
  <c r="S149" i="8"/>
  <c r="P136" i="8"/>
  <c r="Q136" i="8" s="1"/>
  <c r="S148" i="8"/>
  <c r="S146" i="8"/>
  <c r="S145" i="8"/>
  <c r="S144" i="8"/>
  <c r="S141" i="8"/>
  <c r="S140" i="8"/>
  <c r="P138" i="8"/>
  <c r="Q138" i="8" s="1"/>
  <c r="Q398" i="8"/>
  <c r="Q471" i="8"/>
  <c r="Q472" i="8"/>
  <c r="Q473" i="8"/>
  <c r="P474" i="8"/>
  <c r="Q474" i="8" s="1"/>
  <c r="P475" i="8"/>
  <c r="Q475" i="8" s="1"/>
  <c r="P476" i="8"/>
  <c r="Q476" i="8" s="1"/>
  <c r="P477" i="8"/>
  <c r="Q477" i="8" s="1"/>
  <c r="P478" i="8"/>
  <c r="P479" i="8"/>
  <c r="P133" i="8"/>
  <c r="Q133" i="8" s="1"/>
  <c r="P135" i="8"/>
  <c r="Q135" i="8" s="1"/>
  <c r="P137" i="8"/>
  <c r="Q137" i="8" s="1"/>
  <c r="P126" i="8"/>
  <c r="Q126" i="8" s="1"/>
  <c r="S138" i="8"/>
  <c r="S137" i="8"/>
  <c r="S135" i="8"/>
  <c r="P114" i="8"/>
  <c r="Q114" i="8" s="1"/>
  <c r="P122" i="8"/>
  <c r="Q122" i="8" s="1"/>
  <c r="P123" i="8"/>
  <c r="Q123" i="8" s="1"/>
  <c r="P124" i="8"/>
  <c r="Q124" i="8" s="1"/>
  <c r="P125" i="8"/>
  <c r="Q125" i="8" s="1"/>
  <c r="P127" i="8"/>
  <c r="Q127" i="8" s="1"/>
  <c r="P128" i="8"/>
  <c r="Q128" i="8" s="1"/>
  <c r="P129" i="8"/>
  <c r="Q129" i="8" s="1"/>
  <c r="P130" i="8"/>
  <c r="Q130" i="8" s="1"/>
  <c r="P132" i="8"/>
  <c r="Q132" i="8" s="1"/>
  <c r="P117" i="8"/>
  <c r="Q117" i="8" s="1"/>
  <c r="S122" i="8"/>
  <c r="S123" i="8"/>
  <c r="S124" i="8"/>
  <c r="S125" i="8"/>
  <c r="S127" i="8"/>
  <c r="S128" i="8"/>
  <c r="S129" i="8"/>
  <c r="S130" i="8"/>
  <c r="S132" i="8"/>
  <c r="S133" i="8"/>
  <c r="P115" i="8"/>
  <c r="Q115" i="8" s="1"/>
  <c r="P106" i="8"/>
  <c r="Q106" i="8" s="1"/>
  <c r="P110" i="8"/>
  <c r="Q110" i="8" s="1"/>
  <c r="P111" i="8"/>
  <c r="Q111" i="8" s="1"/>
  <c r="P112" i="8"/>
  <c r="Q112" i="8" s="1"/>
  <c r="P113" i="8"/>
  <c r="Q113" i="8" s="1"/>
  <c r="P116" i="8"/>
  <c r="Q116" i="8" s="1"/>
  <c r="P118" i="8"/>
  <c r="Q118" i="8" s="1"/>
  <c r="P119" i="8"/>
  <c r="Q119" i="8" s="1"/>
  <c r="P120" i="8"/>
  <c r="Q120" i="8" s="1"/>
  <c r="P121" i="8"/>
  <c r="Q121" i="8" s="1"/>
  <c r="S113" i="8"/>
  <c r="S116" i="8"/>
  <c r="S118" i="8"/>
  <c r="S119" i="8"/>
  <c r="S120" i="8"/>
  <c r="S121" i="8"/>
  <c r="S112" i="8"/>
  <c r="P101" i="8"/>
  <c r="Q101" i="8" s="1"/>
  <c r="S111" i="8"/>
  <c r="S110" i="8"/>
  <c r="P96" i="8"/>
  <c r="Q96" i="8" s="1"/>
  <c r="S100" i="8"/>
  <c r="S102" i="8"/>
  <c r="S103" i="8"/>
  <c r="S104" i="8"/>
  <c r="S105" i="8"/>
  <c r="S107" i="8"/>
  <c r="S108" i="8"/>
  <c r="S109" i="8"/>
  <c r="P100" i="8"/>
  <c r="Q100" i="8" s="1"/>
  <c r="P102" i="8"/>
  <c r="Q102" i="8" s="1"/>
  <c r="P103" i="8"/>
  <c r="Q103" i="8" s="1"/>
  <c r="P104" i="8"/>
  <c r="Q104" i="8" s="1"/>
  <c r="P105" i="8"/>
  <c r="Q105" i="8" s="1"/>
  <c r="P107" i="8"/>
  <c r="Q107" i="8" s="1"/>
  <c r="P108" i="8"/>
  <c r="Q108" i="8" s="1"/>
  <c r="P109" i="8"/>
  <c r="Q109" i="8" s="1"/>
  <c r="P94" i="8"/>
  <c r="Q94" i="8" s="1"/>
  <c r="P95" i="8"/>
  <c r="Q95" i="8" s="1"/>
  <c r="P97" i="8"/>
  <c r="Q97" i="8" s="1"/>
  <c r="P98" i="8"/>
  <c r="Q98" i="8" s="1"/>
  <c r="P99" i="8"/>
  <c r="Q99" i="8" s="1"/>
  <c r="P91" i="8"/>
  <c r="Q91" i="8" s="1"/>
  <c r="S94" i="8"/>
  <c r="S95" i="8"/>
  <c r="S97" i="8"/>
  <c r="S98" i="8"/>
  <c r="S99" i="8"/>
  <c r="S398" i="8"/>
  <c r="P87" i="8"/>
  <c r="Q87" i="8" s="1"/>
  <c r="P86" i="8"/>
  <c r="Q86" i="8" s="1"/>
  <c r="P88" i="8"/>
  <c r="Q88" i="8" s="1"/>
  <c r="P89" i="8"/>
  <c r="Q89" i="8" s="1"/>
  <c r="P90" i="8"/>
  <c r="Q90" i="8" s="1"/>
  <c r="P92" i="8"/>
  <c r="Q92" i="8" s="1"/>
  <c r="P93" i="8"/>
  <c r="Q93" i="8" s="1"/>
  <c r="P85" i="8"/>
  <c r="Q85" i="8" s="1"/>
  <c r="P83" i="8"/>
  <c r="Q83" i="8" s="1"/>
  <c r="S89" i="8"/>
  <c r="S90" i="8"/>
  <c r="S92" i="8"/>
  <c r="S93" i="8"/>
  <c r="S88" i="8"/>
  <c r="S86" i="8"/>
  <c r="S85" i="8"/>
  <c r="P80" i="8"/>
  <c r="Q80" i="8" s="1"/>
  <c r="M470" i="8"/>
  <c r="S81" i="8"/>
  <c r="P74" i="8"/>
  <c r="Q74" i="8" s="1"/>
  <c r="S82" i="8"/>
  <c r="S84" i="8"/>
  <c r="P82" i="8"/>
  <c r="Q82" i="8" s="1"/>
  <c r="P84" i="8"/>
  <c r="Q84" i="8" s="1"/>
  <c r="S76" i="8" l="1"/>
  <c r="S77" i="8"/>
  <c r="S78" i="8"/>
  <c r="S79" i="8"/>
  <c r="P76" i="8"/>
  <c r="Q76" i="8" s="1"/>
  <c r="P77" i="8"/>
  <c r="Q77" i="8" s="1"/>
  <c r="P78" i="8"/>
  <c r="Q78" i="8" s="1"/>
  <c r="P79" i="8"/>
  <c r="Q79" i="8" s="1"/>
  <c r="P81" i="8"/>
  <c r="Q81" i="8" s="1"/>
  <c r="W470" i="8" l="1"/>
  <c r="W471" i="8" s="1"/>
  <c r="S75" i="8"/>
  <c r="P75" i="8"/>
  <c r="Q75" i="8" s="1"/>
  <c r="S73" i="8"/>
  <c r="P73" i="8"/>
  <c r="Q73" i="8" s="1"/>
  <c r="S72" i="8"/>
  <c r="P72" i="8"/>
  <c r="Q72" i="8" s="1"/>
  <c r="S71" i="8"/>
  <c r="P71" i="8"/>
  <c r="Q71" i="8" s="1"/>
  <c r="S70" i="8"/>
  <c r="P70" i="8"/>
  <c r="Q70" i="8" s="1"/>
  <c r="P69" i="8"/>
  <c r="Q69" i="8" s="1"/>
  <c r="S68" i="8"/>
  <c r="P68" i="8"/>
  <c r="Q68" i="8" s="1"/>
  <c r="S67" i="8"/>
  <c r="P67" i="8"/>
  <c r="Q67" i="8" s="1"/>
  <c r="S66" i="8"/>
  <c r="P66" i="8"/>
  <c r="Q66" i="8" s="1"/>
  <c r="P65" i="8"/>
  <c r="Q65" i="8" s="1"/>
  <c r="S64" i="8"/>
  <c r="P64" i="8"/>
  <c r="Q64" i="8" s="1"/>
  <c r="S63" i="8"/>
  <c r="P63" i="8"/>
  <c r="Q63" i="8" s="1"/>
  <c r="S62" i="8"/>
  <c r="P62" i="8"/>
  <c r="Q62" i="8" s="1"/>
  <c r="S61" i="8"/>
  <c r="P61" i="8"/>
  <c r="Q61" i="8" s="1"/>
  <c r="P60" i="8"/>
  <c r="Q60" i="8" s="1"/>
  <c r="S59" i="8"/>
  <c r="P59" i="8"/>
  <c r="Q59" i="8" s="1"/>
  <c r="S58" i="8"/>
  <c r="P58" i="8"/>
  <c r="Q58" i="8" s="1"/>
  <c r="S57" i="8"/>
  <c r="P57" i="8"/>
  <c r="Q57" i="8" s="1"/>
  <c r="S56" i="8"/>
  <c r="P56" i="8"/>
  <c r="Q56" i="8" s="1"/>
  <c r="P55" i="8"/>
  <c r="Q55" i="8" s="1"/>
  <c r="S54" i="8"/>
  <c r="P54" i="8"/>
  <c r="Q54" i="8" s="1"/>
  <c r="S53" i="8"/>
  <c r="P53" i="8"/>
  <c r="Q53" i="8" s="1"/>
  <c r="P52" i="8"/>
  <c r="Q52" i="8" s="1"/>
  <c r="S51" i="8"/>
  <c r="P51" i="8"/>
  <c r="Q51" i="8" s="1"/>
  <c r="S50" i="8"/>
  <c r="P50" i="8"/>
  <c r="Q50" i="8" s="1"/>
  <c r="S49" i="8"/>
  <c r="P49" i="8"/>
  <c r="Q49" i="8" s="1"/>
  <c r="P48" i="8"/>
  <c r="Q48" i="8" s="1"/>
  <c r="S47" i="8"/>
  <c r="P47" i="8"/>
  <c r="Q47" i="8" s="1"/>
  <c r="S46" i="8"/>
  <c r="P46" i="8"/>
  <c r="Q46" i="8" s="1"/>
  <c r="P45" i="8"/>
  <c r="Q45" i="8" s="1"/>
  <c r="S44" i="8"/>
  <c r="P44" i="8"/>
  <c r="Q44" i="8" s="1"/>
  <c r="S43" i="8"/>
  <c r="P43" i="8"/>
  <c r="Q43" i="8" s="1"/>
  <c r="S42" i="8"/>
  <c r="P42" i="8"/>
  <c r="Q42" i="8" s="1"/>
  <c r="S41" i="8"/>
  <c r="P41" i="8"/>
  <c r="Q41" i="8" s="1"/>
  <c r="S40" i="8"/>
  <c r="P40" i="8"/>
  <c r="Q40" i="8" s="1"/>
  <c r="S39" i="8"/>
  <c r="P39" i="8"/>
  <c r="Q39" i="8" s="1"/>
  <c r="P38" i="8"/>
  <c r="Q38" i="8" s="1"/>
  <c r="S37" i="8"/>
  <c r="P37" i="8"/>
  <c r="Q37" i="8" s="1"/>
  <c r="S36" i="8"/>
  <c r="P36" i="8"/>
  <c r="Q36" i="8" s="1"/>
  <c r="P35" i="8"/>
  <c r="Q35" i="8" s="1"/>
  <c r="P34" i="8"/>
  <c r="Q34" i="8" s="1"/>
  <c r="P33" i="8"/>
  <c r="Q33" i="8" s="1"/>
  <c r="P32" i="8"/>
  <c r="Q32" i="8" s="1"/>
  <c r="P31" i="8"/>
  <c r="Q31" i="8" s="1"/>
  <c r="P30" i="8"/>
  <c r="Q30" i="8" s="1"/>
  <c r="P29" i="8"/>
  <c r="Q29" i="8" s="1"/>
  <c r="P28" i="8"/>
  <c r="Q28" i="8" s="1"/>
  <c r="P27" i="8"/>
  <c r="Q27" i="8" s="1"/>
  <c r="P26" i="8"/>
  <c r="Q26" i="8" s="1"/>
  <c r="P25" i="8"/>
  <c r="Q25" i="8" s="1"/>
  <c r="P24" i="8"/>
  <c r="Q24" i="8" s="1"/>
  <c r="P23" i="8"/>
  <c r="Q23" i="8" s="1"/>
  <c r="P22" i="8"/>
  <c r="Q22" i="8" s="1"/>
  <c r="P21" i="8"/>
  <c r="Q21" i="8" s="1"/>
  <c r="P20" i="8"/>
  <c r="Q20" i="8" s="1"/>
  <c r="P19" i="8"/>
  <c r="Q19" i="8" s="1"/>
  <c r="P18" i="8"/>
  <c r="Q18" i="8" s="1"/>
  <c r="P17" i="8"/>
  <c r="Q17" i="8" s="1"/>
  <c r="P16" i="8"/>
  <c r="Q16" i="8" s="1"/>
  <c r="P15" i="8"/>
  <c r="Q15" i="8" s="1"/>
  <c r="P14" i="8"/>
  <c r="Q14" i="8" s="1"/>
  <c r="P13" i="8"/>
  <c r="Q13" i="8" s="1"/>
  <c r="P12" i="8"/>
  <c r="Q12" i="8" s="1"/>
  <c r="P11" i="8"/>
  <c r="Q11" i="8" s="1"/>
  <c r="P10" i="8"/>
  <c r="Q10" i="8" s="1"/>
  <c r="P9" i="8"/>
  <c r="Q9" i="8" s="1"/>
  <c r="P8" i="8"/>
  <c r="Q8" i="8" s="1"/>
  <c r="P7" i="8"/>
  <c r="Q7" i="8" s="1"/>
  <c r="P6" i="8"/>
  <c r="Q6" i="8" s="1"/>
  <c r="P5" i="8"/>
  <c r="Q5" i="8" s="1"/>
  <c r="P4" i="8"/>
  <c r="Q4" i="8" s="1"/>
  <c r="P3" i="8"/>
  <c r="Q3" i="8" s="1"/>
  <c r="P2" i="8"/>
  <c r="Q2" i="8" s="1"/>
  <c r="S470" i="8" l="1"/>
  <c r="N470" i="8"/>
  <c r="P470" i="8" s="1"/>
  <c r="Q470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Hasan Mehdizadeh</author>
    <author>Abbas Sedighi</author>
  </authors>
  <commentList>
    <comment ref="H34" authorId="0" shapeId="0" xr:uid="{608D7035-DEAA-4A5D-B1F8-9738FC9458AD}">
      <text>
        <r>
          <rPr>
            <b/>
            <sz val="9"/>
            <color indexed="81"/>
            <rFont val="Tahoma"/>
            <family val="2"/>
          </rPr>
          <t>Hasan Mehdizadeh:</t>
        </r>
        <r>
          <rPr>
            <sz val="9"/>
            <color indexed="81"/>
            <rFont val="Tahoma"/>
            <family val="2"/>
          </rPr>
          <t xml:space="preserve">
500تن بدنه و 350 تن سروته
</t>
        </r>
      </text>
    </comment>
    <comment ref="H36" authorId="1" shapeId="0" xr:uid="{4CFCCC17-11E6-4400-A676-C7DB0FD5842A}">
      <text>
        <r>
          <rPr>
            <b/>
            <sz val="9"/>
            <color indexed="81"/>
            <rFont val="Tahoma"/>
            <family val="2"/>
          </rPr>
          <t>Abbas Sedighi:</t>
        </r>
        <r>
          <rPr>
            <sz val="9"/>
            <color indexed="81"/>
            <rFont val="Tahoma"/>
            <family val="2"/>
          </rPr>
          <t xml:space="preserve">
بدنه 300 تن
سروته 700 تن</t>
        </r>
      </text>
    </comment>
  </commentList>
</comments>
</file>

<file path=xl/sharedStrings.xml><?xml version="1.0" encoding="utf-8"?>
<sst xmlns="http://schemas.openxmlformats.org/spreadsheetml/2006/main" count="2472" uniqueCount="951">
  <si>
    <t>شماره سفارش</t>
  </si>
  <si>
    <t>جمع</t>
  </si>
  <si>
    <t>بندرعباس</t>
  </si>
  <si>
    <t>مبدا خرید</t>
  </si>
  <si>
    <t>ردیف</t>
  </si>
  <si>
    <t>1394395840</t>
  </si>
  <si>
    <t>وزن خرید (کیلوگرم)</t>
  </si>
  <si>
    <t>نرخ خرید (ریال)</t>
  </si>
  <si>
    <t>1394396773</t>
  </si>
  <si>
    <t>1394396979</t>
  </si>
  <si>
    <t>1395397514</t>
  </si>
  <si>
    <t>1395397806</t>
  </si>
  <si>
    <t>گزارش درخواست خریدها</t>
  </si>
  <si>
    <t>تاریخ</t>
  </si>
  <si>
    <t>شماره درخواست</t>
  </si>
  <si>
    <t>باقی مانده درخواست خرید</t>
  </si>
  <si>
    <t>1394/12/17</t>
  </si>
  <si>
    <t>1395/01/14</t>
  </si>
  <si>
    <t>1395400071</t>
  </si>
  <si>
    <t>1395406637</t>
  </si>
  <si>
    <t>1395407670</t>
  </si>
  <si>
    <t>تاریخ فاکتور</t>
  </si>
  <si>
    <t>شماره صورتحساب</t>
  </si>
  <si>
    <t>نرخ فاکتور</t>
  </si>
  <si>
    <t>مبلغ فاکتور</t>
  </si>
  <si>
    <t>مبلغ با ارزش افزوده</t>
  </si>
  <si>
    <t>1395/01/31</t>
  </si>
  <si>
    <t>95-19</t>
  </si>
  <si>
    <t>نرخ توزین و بارگیری</t>
  </si>
  <si>
    <t>1395/02/31</t>
  </si>
  <si>
    <t>95-54</t>
  </si>
  <si>
    <t>95-78</t>
  </si>
  <si>
    <t>1395/03/31</t>
  </si>
  <si>
    <t>1395417652</t>
  </si>
  <si>
    <t>وزن فاکتور
(کیلوگرم)</t>
  </si>
  <si>
    <t>وزن (کیلوگرم)</t>
  </si>
  <si>
    <t>1395425900</t>
  </si>
  <si>
    <t>1395426959</t>
  </si>
  <si>
    <t>1395429261</t>
  </si>
  <si>
    <t>1395/05/31</t>
  </si>
  <si>
    <t>95-150</t>
  </si>
  <si>
    <t>1395430592</t>
  </si>
  <si>
    <t>تاریخ خرید از بورس</t>
  </si>
  <si>
    <t>1395/06/20</t>
  </si>
  <si>
    <t>1395/06/29</t>
  </si>
  <si>
    <t>1395432481</t>
  </si>
  <si>
    <t>1395/06/31</t>
  </si>
  <si>
    <t>95/06/31</t>
  </si>
  <si>
    <t>95-167</t>
  </si>
  <si>
    <t>1395420348</t>
  </si>
  <si>
    <t>1395/07/24</t>
  </si>
  <si>
    <t>1395438001</t>
  </si>
  <si>
    <t>1395438588</t>
  </si>
  <si>
    <t>1395/07/27</t>
  </si>
  <si>
    <t>95/07/30</t>
  </si>
  <si>
    <t>95-210</t>
  </si>
  <si>
    <t>95-211</t>
  </si>
  <si>
    <t>1395447355</t>
  </si>
  <si>
    <t>1395/09/03</t>
  </si>
  <si>
    <t>1395/09/07</t>
  </si>
  <si>
    <t>1395447775</t>
  </si>
  <si>
    <t>1395/09/13</t>
  </si>
  <si>
    <t>1395449113</t>
  </si>
  <si>
    <t>شماره حواله پالایشگاه</t>
  </si>
  <si>
    <t>95/08/30</t>
  </si>
  <si>
    <t>95-301</t>
  </si>
  <si>
    <t>95-302</t>
  </si>
  <si>
    <t>95-303</t>
  </si>
  <si>
    <t>1395/09/24</t>
  </si>
  <si>
    <t>1395451250</t>
  </si>
  <si>
    <t>1395/09/21</t>
  </si>
  <si>
    <t>1395452666</t>
  </si>
  <si>
    <t>1395/10/04</t>
  </si>
  <si>
    <t>1395454308</t>
  </si>
  <si>
    <t>95/09/30</t>
  </si>
  <si>
    <t>95-380</t>
  </si>
  <si>
    <t>95-381</t>
  </si>
  <si>
    <t>95-382</t>
  </si>
  <si>
    <t>95-383</t>
  </si>
  <si>
    <t>1395/10/06</t>
  </si>
  <si>
    <t>1395454576</t>
  </si>
  <si>
    <t>1395/10/11</t>
  </si>
  <si>
    <t>1395456100</t>
  </si>
  <si>
    <t>1395/10/13</t>
  </si>
  <si>
    <t>1395/10/19</t>
  </si>
  <si>
    <t>1395457644</t>
  </si>
  <si>
    <t>1395/10/28</t>
  </si>
  <si>
    <t>95/10/30</t>
  </si>
  <si>
    <t>95-479</t>
  </si>
  <si>
    <t>95-480</t>
  </si>
  <si>
    <t>95-481</t>
  </si>
  <si>
    <t>95-482</t>
  </si>
  <si>
    <t>95-483</t>
  </si>
  <si>
    <t>میزان برداشت</t>
  </si>
  <si>
    <t>مانده حواله</t>
  </si>
  <si>
    <t>1395/12/02</t>
  </si>
  <si>
    <t>1395/12/07</t>
  </si>
  <si>
    <t>1395467539</t>
  </si>
  <si>
    <t>1395468360</t>
  </si>
  <si>
    <t>1395/12/11</t>
  </si>
  <si>
    <t>1395/12/15</t>
  </si>
  <si>
    <t>1395469075</t>
  </si>
  <si>
    <t>1395/12/22</t>
  </si>
  <si>
    <t>1395470433</t>
  </si>
  <si>
    <t>1396/01/14</t>
  </si>
  <si>
    <t>1396/01/19</t>
  </si>
  <si>
    <t>1396/01/23</t>
  </si>
  <si>
    <t>1396/01/27</t>
  </si>
  <si>
    <t>1396/02/03</t>
  </si>
  <si>
    <t>1396/02/06</t>
  </si>
  <si>
    <t>1396/02/11</t>
  </si>
  <si>
    <t>96/01/31</t>
  </si>
  <si>
    <t>96/02/31</t>
  </si>
  <si>
    <t>95/11/30</t>
  </si>
  <si>
    <t>95-595</t>
  </si>
  <si>
    <t>95-594</t>
  </si>
  <si>
    <t>95/12/30</t>
  </si>
  <si>
    <t>95-707</t>
  </si>
  <si>
    <t>95-708</t>
  </si>
  <si>
    <t>95-709</t>
  </si>
  <si>
    <t>95-710</t>
  </si>
  <si>
    <t>95-711</t>
  </si>
  <si>
    <t>95-712</t>
  </si>
  <si>
    <t>95-713</t>
  </si>
  <si>
    <t>95/01/31</t>
  </si>
  <si>
    <t>96-13</t>
  </si>
  <si>
    <t>96-14</t>
  </si>
  <si>
    <t>96-15</t>
  </si>
  <si>
    <t>96-38</t>
  </si>
  <si>
    <t>1396/03/02</t>
  </si>
  <si>
    <t>96-85</t>
  </si>
  <si>
    <t>96-86</t>
  </si>
  <si>
    <t>96-87</t>
  </si>
  <si>
    <t>96-88</t>
  </si>
  <si>
    <t>1396/04/04</t>
  </si>
  <si>
    <t>96-189</t>
  </si>
  <si>
    <t>96-190</t>
  </si>
  <si>
    <t>96-191</t>
  </si>
  <si>
    <t>1396/04/18</t>
  </si>
  <si>
    <t>96/03/31</t>
  </si>
  <si>
    <t>1396/04/26</t>
  </si>
  <si>
    <t>1396/04/27</t>
  </si>
  <si>
    <t>1396/05/02</t>
  </si>
  <si>
    <t>1396/05/03</t>
  </si>
  <si>
    <t>1396/05/07</t>
  </si>
  <si>
    <t>96-294</t>
  </si>
  <si>
    <t>96-295</t>
  </si>
  <si>
    <t>96-296</t>
  </si>
  <si>
    <t>96-297</t>
  </si>
  <si>
    <t>96-298</t>
  </si>
  <si>
    <t>1396/05/24</t>
  </si>
  <si>
    <t>1396/05/28</t>
  </si>
  <si>
    <t>1396/06/04</t>
  </si>
  <si>
    <t>96-431</t>
  </si>
  <si>
    <t>96-432</t>
  </si>
  <si>
    <t>96-433</t>
  </si>
  <si>
    <t>96-434</t>
  </si>
  <si>
    <t>96-435</t>
  </si>
  <si>
    <t>1396/06/21</t>
  </si>
  <si>
    <t>1396/07/02</t>
  </si>
  <si>
    <t>96-573</t>
  </si>
  <si>
    <t>96-574</t>
  </si>
  <si>
    <t>96-575</t>
  </si>
  <si>
    <t>96-576</t>
  </si>
  <si>
    <t>1396/07/05</t>
  </si>
  <si>
    <t>1396/07/11</t>
  </si>
  <si>
    <t>1396/08/02</t>
  </si>
  <si>
    <t>96-726</t>
  </si>
  <si>
    <t>96-727</t>
  </si>
  <si>
    <t>96-728</t>
  </si>
  <si>
    <t>96-729</t>
  </si>
  <si>
    <t>96-730</t>
  </si>
  <si>
    <t>1396/08/07</t>
  </si>
  <si>
    <t>1396/08/10</t>
  </si>
  <si>
    <t>1396/08/20</t>
  </si>
  <si>
    <t>1396/08/23</t>
  </si>
  <si>
    <t>1396/09/04</t>
  </si>
  <si>
    <t>96-875</t>
  </si>
  <si>
    <t>96-876</t>
  </si>
  <si>
    <t>96-877</t>
  </si>
  <si>
    <t>96-878</t>
  </si>
  <si>
    <t>96-879</t>
  </si>
  <si>
    <t>96-880</t>
  </si>
  <si>
    <t>1396/09/13</t>
  </si>
  <si>
    <t>1396/10/03</t>
  </si>
  <si>
    <t>1396/09/07</t>
  </si>
  <si>
    <t>1396/10/09</t>
  </si>
  <si>
    <t>96-967</t>
  </si>
  <si>
    <t>96-968</t>
  </si>
  <si>
    <t>96-969</t>
  </si>
  <si>
    <t>1396/10/13</t>
  </si>
  <si>
    <t>1396/11/02</t>
  </si>
  <si>
    <t>1396/11/08</t>
  </si>
  <si>
    <t>96/04/31</t>
  </si>
  <si>
    <t>96/05/31</t>
  </si>
  <si>
    <t>96/06/31</t>
  </si>
  <si>
    <t>96/07/30</t>
  </si>
  <si>
    <t>96/08/30</t>
  </si>
  <si>
    <t>96/09/30</t>
  </si>
  <si>
    <t>96/10/30</t>
  </si>
  <si>
    <t>96-1114</t>
  </si>
  <si>
    <t>96-1115</t>
  </si>
  <si>
    <t>96-1116</t>
  </si>
  <si>
    <t>96-1117</t>
  </si>
  <si>
    <t>1396/11/14</t>
  </si>
  <si>
    <t>1396/11/18</t>
  </si>
  <si>
    <t>1396/12/08</t>
  </si>
  <si>
    <t>96/11/30</t>
  </si>
  <si>
    <t>96-1230</t>
  </si>
  <si>
    <t>96-1232</t>
  </si>
  <si>
    <t>96-1233</t>
  </si>
  <si>
    <t>96-1231</t>
  </si>
  <si>
    <t>1396/12/14</t>
  </si>
  <si>
    <t>1396/12/19</t>
  </si>
  <si>
    <t>1396/12/22</t>
  </si>
  <si>
    <t>1397/01/15</t>
  </si>
  <si>
    <t>1397/01/9</t>
  </si>
  <si>
    <t>1397557338</t>
  </si>
  <si>
    <t>اصفهان</t>
  </si>
  <si>
    <t>96/12/29</t>
  </si>
  <si>
    <t>96-1311</t>
  </si>
  <si>
    <t>96-1310</t>
  </si>
  <si>
    <t>96-1312</t>
  </si>
  <si>
    <t>96-1313</t>
  </si>
  <si>
    <t>96-1314</t>
  </si>
  <si>
    <t>1397/01/20</t>
  </si>
  <si>
    <t>1397/01/27</t>
  </si>
  <si>
    <t>1397/02/03</t>
  </si>
  <si>
    <t>1397/02/05</t>
  </si>
  <si>
    <t>1397561918</t>
  </si>
  <si>
    <t>97/02/10</t>
  </si>
  <si>
    <t xml:space="preserve">بندرعباس </t>
  </si>
  <si>
    <t>97/02/15</t>
  </si>
  <si>
    <t>97/02/18</t>
  </si>
  <si>
    <t>97-30</t>
  </si>
  <si>
    <t>97-31</t>
  </si>
  <si>
    <t>97-32</t>
  </si>
  <si>
    <t>97-82</t>
  </si>
  <si>
    <t>97-83</t>
  </si>
  <si>
    <t>97/02/23</t>
  </si>
  <si>
    <t>97/02/26</t>
  </si>
  <si>
    <t>97/03/02</t>
  </si>
  <si>
    <t>1397/03/05</t>
  </si>
  <si>
    <t>97/02/31</t>
  </si>
  <si>
    <t>97/01/31</t>
  </si>
  <si>
    <t>97/01/25</t>
  </si>
  <si>
    <t>97-269</t>
  </si>
  <si>
    <t>97-270</t>
  </si>
  <si>
    <t>97-271</t>
  </si>
  <si>
    <t>97-272</t>
  </si>
  <si>
    <t>97-273</t>
  </si>
  <si>
    <t>97/03/12</t>
  </si>
  <si>
    <t>97/03/20</t>
  </si>
  <si>
    <t>97/03/21</t>
  </si>
  <si>
    <t>97/03/27</t>
  </si>
  <si>
    <t>97/04/03</t>
  </si>
  <si>
    <t>97/04/06</t>
  </si>
  <si>
    <t>97/03/31</t>
  </si>
  <si>
    <t>97-441</t>
  </si>
  <si>
    <t>97-442</t>
  </si>
  <si>
    <t>97-443</t>
  </si>
  <si>
    <t>97-444</t>
  </si>
  <si>
    <t>97-445</t>
  </si>
  <si>
    <t>97-446</t>
  </si>
  <si>
    <t>97-447</t>
  </si>
  <si>
    <t>97-448</t>
  </si>
  <si>
    <t>97-473</t>
  </si>
  <si>
    <t>97-472</t>
  </si>
  <si>
    <t>97/04/11</t>
  </si>
  <si>
    <t>1397/04/05</t>
  </si>
  <si>
    <t>1397577995</t>
  </si>
  <si>
    <t>وزن فاکتور (کیلوگرم)</t>
  </si>
  <si>
    <t>97/04/16</t>
  </si>
  <si>
    <t>97/04/20</t>
  </si>
  <si>
    <t>97/04/25</t>
  </si>
  <si>
    <t>97/05/02</t>
  </si>
  <si>
    <t>97/05/06</t>
  </si>
  <si>
    <t>1397/05/06</t>
  </si>
  <si>
    <t>97/05/07</t>
  </si>
  <si>
    <t>97/05/13</t>
  </si>
  <si>
    <t>97/04/31</t>
  </si>
  <si>
    <t>97-693</t>
  </si>
  <si>
    <t>97-694</t>
  </si>
  <si>
    <t>97-685</t>
  </si>
  <si>
    <t>97-686</t>
  </si>
  <si>
    <t>97-687</t>
  </si>
  <si>
    <t>97-688</t>
  </si>
  <si>
    <t>97-689</t>
  </si>
  <si>
    <t>97-690</t>
  </si>
  <si>
    <t>97-691</t>
  </si>
  <si>
    <t>97/06/05</t>
  </si>
  <si>
    <t>97/06/21</t>
  </si>
  <si>
    <t>1397/06/05</t>
  </si>
  <si>
    <t>97/09/17</t>
  </si>
  <si>
    <t>97/10/19</t>
  </si>
  <si>
    <t>97/05/31</t>
  </si>
  <si>
    <t>97-957</t>
  </si>
  <si>
    <t>97-955</t>
  </si>
  <si>
    <t>97-954</t>
  </si>
  <si>
    <t>97-956</t>
  </si>
  <si>
    <t>97/09/30</t>
  </si>
  <si>
    <t>97-1629</t>
  </si>
  <si>
    <t>97-1628</t>
  </si>
  <si>
    <t>97/10/25</t>
  </si>
  <si>
    <t>97/10/29</t>
  </si>
  <si>
    <t>97/11/16</t>
  </si>
  <si>
    <t>97/11/24</t>
  </si>
  <si>
    <t>97/10/30</t>
  </si>
  <si>
    <t>97-1787</t>
  </si>
  <si>
    <t>97-1786</t>
  </si>
  <si>
    <t>97-1785</t>
  </si>
  <si>
    <t>97/12/04</t>
  </si>
  <si>
    <t>97/12/07</t>
  </si>
  <si>
    <t>97/12/18</t>
  </si>
  <si>
    <t>97/12/21</t>
  </si>
  <si>
    <t>97/12/27</t>
  </si>
  <si>
    <t>98/01/17</t>
  </si>
  <si>
    <t>97/06/31</t>
  </si>
  <si>
    <t>97-1250</t>
  </si>
  <si>
    <t>97/07/30</t>
  </si>
  <si>
    <t>97-1381</t>
  </si>
  <si>
    <t>97/11/17</t>
  </si>
  <si>
    <t>97-1883</t>
  </si>
  <si>
    <t>97-1882</t>
  </si>
  <si>
    <t>97/11/30</t>
  </si>
  <si>
    <t>97-1980</t>
  </si>
  <si>
    <t>97-1981</t>
  </si>
  <si>
    <t>97-1380</t>
  </si>
  <si>
    <t>97-1382</t>
  </si>
  <si>
    <t>97-1987</t>
  </si>
  <si>
    <t>98/01/20</t>
  </si>
  <si>
    <t>29/12/97</t>
  </si>
  <si>
    <t>97-2159</t>
  </si>
  <si>
    <t>97-2077</t>
  </si>
  <si>
    <t>97-2076</t>
  </si>
  <si>
    <t>97/12/29</t>
  </si>
  <si>
    <t>97-2130</t>
  </si>
  <si>
    <t>97-2078</t>
  </si>
  <si>
    <t>98/02/03</t>
  </si>
  <si>
    <t>98/01/31</t>
  </si>
  <si>
    <t>98-70</t>
  </si>
  <si>
    <t>98-73</t>
  </si>
  <si>
    <t>98-71</t>
  </si>
  <si>
    <t>98-72</t>
  </si>
  <si>
    <t>98/02/11</t>
  </si>
  <si>
    <t>98/02/22</t>
  </si>
  <si>
    <t>98/03/05</t>
  </si>
  <si>
    <t>98/03/18</t>
  </si>
  <si>
    <t>98/02/31</t>
  </si>
  <si>
    <t>98-295</t>
  </si>
  <si>
    <t>98-296</t>
  </si>
  <si>
    <t>98-297</t>
  </si>
  <si>
    <t>98-250</t>
  </si>
  <si>
    <t>98-294</t>
  </si>
  <si>
    <t>98/03/21</t>
  </si>
  <si>
    <t>98/03/12</t>
  </si>
  <si>
    <t>98/03/22</t>
  </si>
  <si>
    <t>98/03/26</t>
  </si>
  <si>
    <t>98/03/28</t>
  </si>
  <si>
    <t>98/04/04</t>
  </si>
  <si>
    <t>98/04/03</t>
  </si>
  <si>
    <t>98/04/05</t>
  </si>
  <si>
    <t xml:space="preserve">اصفهان </t>
  </si>
  <si>
    <t>98/03/31</t>
  </si>
  <si>
    <t>98-434</t>
  </si>
  <si>
    <t>98-435</t>
  </si>
  <si>
    <t>98-410</t>
  </si>
  <si>
    <t>98-409</t>
  </si>
  <si>
    <t>98-432</t>
  </si>
  <si>
    <t>98-413</t>
  </si>
  <si>
    <t>98-412</t>
  </si>
  <si>
    <t>98-433</t>
  </si>
  <si>
    <t>98/04/17</t>
  </si>
  <si>
    <t>98/04/18</t>
  </si>
  <si>
    <t>98/04/23</t>
  </si>
  <si>
    <t>98/05/05</t>
  </si>
  <si>
    <t>98/04/31</t>
  </si>
  <si>
    <t>98-499</t>
  </si>
  <si>
    <t>98-505</t>
  </si>
  <si>
    <t>98-504</t>
  </si>
  <si>
    <t>98-501</t>
  </si>
  <si>
    <t>98-500</t>
  </si>
  <si>
    <t>98-503</t>
  </si>
  <si>
    <t>98-502</t>
  </si>
  <si>
    <t>98-498</t>
  </si>
  <si>
    <t>98/04/11</t>
  </si>
  <si>
    <t>98-506</t>
  </si>
  <si>
    <t>98/06/10</t>
  </si>
  <si>
    <t>98/04/30</t>
  </si>
  <si>
    <t>98/06/11</t>
  </si>
  <si>
    <t>98/06/26</t>
  </si>
  <si>
    <t>98/05/31</t>
  </si>
  <si>
    <t>98-598</t>
  </si>
  <si>
    <t>98-599</t>
  </si>
  <si>
    <t>98-601</t>
  </si>
  <si>
    <t>98-600</t>
  </si>
  <si>
    <t>98-597</t>
  </si>
  <si>
    <t>98-602</t>
  </si>
  <si>
    <t>98/07/09</t>
  </si>
  <si>
    <t>98/06/31</t>
  </si>
  <si>
    <t>98-719</t>
  </si>
  <si>
    <t>98-720</t>
  </si>
  <si>
    <t>98-718</t>
  </si>
  <si>
    <t>خريدهاي نفت جي از  97/01/01  لغايت  98/06/31</t>
  </si>
  <si>
    <t>فرودين 97</t>
  </si>
  <si>
    <t>ارديبهشت 97</t>
  </si>
  <si>
    <t>خرداد 97</t>
  </si>
  <si>
    <t>تير 97</t>
  </si>
  <si>
    <t>مرداد 97</t>
  </si>
  <si>
    <t>شهريور 97</t>
  </si>
  <si>
    <t>مهر 97</t>
  </si>
  <si>
    <t>آبان 97</t>
  </si>
  <si>
    <t>آذر 97</t>
  </si>
  <si>
    <t>دي 97</t>
  </si>
  <si>
    <t>بهمن 97</t>
  </si>
  <si>
    <t>اسفند 97</t>
  </si>
  <si>
    <t>فرودين 98</t>
  </si>
  <si>
    <t>ارديبهشت 98</t>
  </si>
  <si>
    <t>خرداد 98</t>
  </si>
  <si>
    <t xml:space="preserve">تير 98 </t>
  </si>
  <si>
    <t>مرداد 98</t>
  </si>
  <si>
    <t>شهريور 98</t>
  </si>
  <si>
    <t>كيلوگرم</t>
  </si>
  <si>
    <t xml:space="preserve">ماه </t>
  </si>
  <si>
    <t>جمع كل :</t>
  </si>
  <si>
    <t>خريدهاي هميار جي از 97/01/01  لغايت 98/06/31</t>
  </si>
  <si>
    <t xml:space="preserve">خريدهاي وكيوم بندرعباس </t>
  </si>
  <si>
    <t>98/08/06</t>
  </si>
  <si>
    <t>98/08/08</t>
  </si>
  <si>
    <t>98/08/13</t>
  </si>
  <si>
    <t>98/08/20</t>
  </si>
  <si>
    <t>98/08/25</t>
  </si>
  <si>
    <t>98/07/30</t>
  </si>
  <si>
    <t>98-816</t>
  </si>
  <si>
    <t>98-875</t>
  </si>
  <si>
    <t>98-815</t>
  </si>
  <si>
    <t>98-817</t>
  </si>
  <si>
    <t>98-814</t>
  </si>
  <si>
    <t>98/08/28</t>
  </si>
  <si>
    <t>98/09/05</t>
  </si>
  <si>
    <t>98/09/11</t>
  </si>
  <si>
    <t>98/09/20</t>
  </si>
  <si>
    <t>98/09/25</t>
  </si>
  <si>
    <t>98/08/30</t>
  </si>
  <si>
    <t>98-929</t>
  </si>
  <si>
    <t>98-930</t>
  </si>
  <si>
    <t>98-931</t>
  </si>
  <si>
    <t>98-932</t>
  </si>
  <si>
    <t>98-933</t>
  </si>
  <si>
    <t>98/10/03</t>
  </si>
  <si>
    <t>98/10/04</t>
  </si>
  <si>
    <t>98/10/08</t>
  </si>
  <si>
    <t>98/09/30</t>
  </si>
  <si>
    <t>98-1048</t>
  </si>
  <si>
    <t>980/09/30</t>
  </si>
  <si>
    <t>98-1050</t>
  </si>
  <si>
    <t>98-1049</t>
  </si>
  <si>
    <t>98-1051</t>
  </si>
  <si>
    <t>98-1047</t>
  </si>
  <si>
    <t>98-1052</t>
  </si>
  <si>
    <t>98/10/15</t>
  </si>
  <si>
    <t>98/10/25</t>
  </si>
  <si>
    <t>98/11/05</t>
  </si>
  <si>
    <t>98/11/12</t>
  </si>
  <si>
    <t>98/11/13</t>
  </si>
  <si>
    <t>98/11/20</t>
  </si>
  <si>
    <t>98/10/30</t>
  </si>
  <si>
    <t>98-1186</t>
  </si>
  <si>
    <t>98-1179</t>
  </si>
  <si>
    <t>98-1185</t>
  </si>
  <si>
    <t>98-1183</t>
  </si>
  <si>
    <t>98-1188</t>
  </si>
  <si>
    <t>98-1187</t>
  </si>
  <si>
    <t>98-1180</t>
  </si>
  <si>
    <t>98-1181</t>
  </si>
  <si>
    <t>98-1184</t>
  </si>
  <si>
    <t>98/11/27</t>
  </si>
  <si>
    <t>98/12/04</t>
  </si>
  <si>
    <t>98/12/05</t>
  </si>
  <si>
    <t>98/12/06</t>
  </si>
  <si>
    <t>آبادان</t>
  </si>
  <si>
    <t>98/12/29</t>
  </si>
  <si>
    <t>98-1456</t>
  </si>
  <si>
    <t>98-1455</t>
  </si>
  <si>
    <t>98-1454</t>
  </si>
  <si>
    <t>98-1453</t>
  </si>
  <si>
    <t>99/01/20</t>
  </si>
  <si>
    <t>99/01/17</t>
  </si>
  <si>
    <t>99/01/25</t>
  </si>
  <si>
    <t>98-304</t>
  </si>
  <si>
    <t>99/02/03</t>
  </si>
  <si>
    <t>99/02/24</t>
  </si>
  <si>
    <t>99/01/31</t>
  </si>
  <si>
    <t>99-8</t>
  </si>
  <si>
    <t>99/02/29</t>
  </si>
  <si>
    <t>99/03/07</t>
  </si>
  <si>
    <t>99/01/10</t>
  </si>
  <si>
    <t>99/02/07</t>
  </si>
  <si>
    <t>99/03/12</t>
  </si>
  <si>
    <t>99/03/19</t>
  </si>
  <si>
    <t>99/03/26</t>
  </si>
  <si>
    <t>99/02/31</t>
  </si>
  <si>
    <t>99-245</t>
  </si>
  <si>
    <t>99-244</t>
  </si>
  <si>
    <t>99-247</t>
  </si>
  <si>
    <t>99-246</t>
  </si>
  <si>
    <t>169-1</t>
  </si>
  <si>
    <t>98/12/12</t>
  </si>
  <si>
    <t>99/04/03</t>
  </si>
  <si>
    <t>99/04/02</t>
  </si>
  <si>
    <t>99/04/09</t>
  </si>
  <si>
    <t>اعتباري</t>
  </si>
  <si>
    <t>139904/08</t>
  </si>
  <si>
    <t>99/04/17</t>
  </si>
  <si>
    <t>99/04/18</t>
  </si>
  <si>
    <t>99/04/24</t>
  </si>
  <si>
    <t>99/04/29</t>
  </si>
  <si>
    <t>99/04/31</t>
  </si>
  <si>
    <t>99/05/21</t>
  </si>
  <si>
    <t>99/05/22</t>
  </si>
  <si>
    <t>99/05/31</t>
  </si>
  <si>
    <t>1399/06</t>
  </si>
  <si>
    <t>99/06/18</t>
  </si>
  <si>
    <t>99/07/07</t>
  </si>
  <si>
    <t>99/07/08</t>
  </si>
  <si>
    <t xml:space="preserve">سال خريد </t>
  </si>
  <si>
    <t>شش ماه اول سال 1399</t>
  </si>
  <si>
    <t>پالايشگاه اصفهان (كيلوگرم)</t>
  </si>
  <si>
    <t>پالايشگاه آبادان (كيلوگرم)</t>
  </si>
  <si>
    <t>پالايشگاه بندرعباس (كيلوگرم)</t>
  </si>
  <si>
    <t>97/11/02</t>
  </si>
  <si>
    <t>97/10/09</t>
  </si>
  <si>
    <t>مقدار خريداري شده وكيوم باتوم و سلابس</t>
  </si>
  <si>
    <t>99/07/14</t>
  </si>
  <si>
    <t>99/07/21</t>
  </si>
  <si>
    <t>99/08/06</t>
  </si>
  <si>
    <t>99/08/07</t>
  </si>
  <si>
    <t xml:space="preserve">اعتباري </t>
  </si>
  <si>
    <t>99/08/14</t>
  </si>
  <si>
    <t>99/08/20</t>
  </si>
  <si>
    <t>99/08/24</t>
  </si>
  <si>
    <t>نقدي</t>
  </si>
  <si>
    <t>99/08/26</t>
  </si>
  <si>
    <t>99/09/03</t>
  </si>
  <si>
    <t xml:space="preserve">آبادان </t>
  </si>
  <si>
    <t xml:space="preserve">نقدي </t>
  </si>
  <si>
    <t>99/09/04</t>
  </si>
  <si>
    <t>99/09/05</t>
  </si>
  <si>
    <t>99/09/10</t>
  </si>
  <si>
    <t>امام خميني -شازند</t>
  </si>
  <si>
    <t>1399/05/05</t>
  </si>
  <si>
    <t>99/09/11</t>
  </si>
  <si>
    <t>تهران</t>
  </si>
  <si>
    <t>99/09/17</t>
  </si>
  <si>
    <t>99/09/18</t>
  </si>
  <si>
    <t>99/09/22</t>
  </si>
  <si>
    <t>99/09/23</t>
  </si>
  <si>
    <t>99/09/25</t>
  </si>
  <si>
    <t>99/10/02</t>
  </si>
  <si>
    <t xml:space="preserve">تهران </t>
  </si>
  <si>
    <t>99/10/03</t>
  </si>
  <si>
    <t>99/10/07</t>
  </si>
  <si>
    <t>99/10/08</t>
  </si>
  <si>
    <t>99/10/09</t>
  </si>
  <si>
    <t>99/10/10</t>
  </si>
  <si>
    <t>99/10/15</t>
  </si>
  <si>
    <t>99/10/17</t>
  </si>
  <si>
    <t>99/10/22</t>
  </si>
  <si>
    <t>99/10/29</t>
  </si>
  <si>
    <t>99/09/29</t>
  </si>
  <si>
    <t>99/11/05</t>
  </si>
  <si>
    <t>99/11/06</t>
  </si>
  <si>
    <t>99/11/14</t>
  </si>
  <si>
    <t>نقدی</t>
  </si>
  <si>
    <t>شیراز</t>
  </si>
  <si>
    <t>99/11/19</t>
  </si>
  <si>
    <t>تبریز</t>
  </si>
  <si>
    <t xml:space="preserve">نقدی </t>
  </si>
  <si>
    <t>99/11/20</t>
  </si>
  <si>
    <t>اعتباری</t>
  </si>
  <si>
    <t>99/11/21</t>
  </si>
  <si>
    <t>99/11/28</t>
  </si>
  <si>
    <t>نفت ایرانول تهران-PDA tar</t>
  </si>
  <si>
    <t>99/12/03</t>
  </si>
  <si>
    <t>99/12/04</t>
  </si>
  <si>
    <t>99/12/06</t>
  </si>
  <si>
    <t>99/12/09</t>
  </si>
  <si>
    <t>99/12/10</t>
  </si>
  <si>
    <t>99/12/11</t>
  </si>
  <si>
    <t>99/12/17</t>
  </si>
  <si>
    <t>99/12/18</t>
  </si>
  <si>
    <t>99/12/24</t>
  </si>
  <si>
    <t>1400/01/18</t>
  </si>
  <si>
    <t>1400/02/12</t>
  </si>
  <si>
    <t>1400/02/13</t>
  </si>
  <si>
    <t>1400/02/19</t>
  </si>
  <si>
    <t>1400/03/02</t>
  </si>
  <si>
    <t>1400/03/19</t>
  </si>
  <si>
    <t>عرضه کننده</t>
  </si>
  <si>
    <t>تاریخ خرید بورسی</t>
  </si>
  <si>
    <t>مقدار (کیلوگرم)</t>
  </si>
  <si>
    <t>شماره قرارداد بورسی</t>
  </si>
  <si>
    <t>1400/04/22</t>
  </si>
  <si>
    <t>صنایع هفت الماس</t>
  </si>
  <si>
    <t>قیمت واحد بورسی</t>
  </si>
  <si>
    <t>1400/04/07</t>
  </si>
  <si>
    <t>فولاد مبارکه اصفهان</t>
  </si>
  <si>
    <t>1400/04/27</t>
  </si>
  <si>
    <t>1400/04/28</t>
  </si>
  <si>
    <t>1400/05/05</t>
  </si>
  <si>
    <t>1400/05/06</t>
  </si>
  <si>
    <t>سلاپس- بندرعباس</t>
  </si>
  <si>
    <t>1400/05/09</t>
  </si>
  <si>
    <t>1400/05/12</t>
  </si>
  <si>
    <t>1400/05/11</t>
  </si>
  <si>
    <t>1400/04/19</t>
  </si>
  <si>
    <t>1400/05/18</t>
  </si>
  <si>
    <t>1400/06/02</t>
  </si>
  <si>
    <t>1400/06/03</t>
  </si>
  <si>
    <t>1400/06/16</t>
  </si>
  <si>
    <t>1400/06/17</t>
  </si>
  <si>
    <t>1400/06/20</t>
  </si>
  <si>
    <t>وزن خرید (تن)</t>
  </si>
  <si>
    <t>1400/06/22</t>
  </si>
  <si>
    <t>1400/06/23</t>
  </si>
  <si>
    <t>1400/06/30</t>
  </si>
  <si>
    <t>1400/01/16</t>
  </si>
  <si>
    <t>1400/01/23</t>
  </si>
  <si>
    <t>1400/02/20</t>
  </si>
  <si>
    <t>1400/03/26</t>
  </si>
  <si>
    <t>1400/07/07</t>
  </si>
  <si>
    <t>1400/07/11</t>
  </si>
  <si>
    <t>1400/07/12</t>
  </si>
  <si>
    <t>1400/07/18</t>
  </si>
  <si>
    <t>1400/07/19</t>
  </si>
  <si>
    <t>1400/07/21</t>
  </si>
  <si>
    <t>1400/07/26</t>
  </si>
  <si>
    <t>1400/08/04</t>
  </si>
  <si>
    <t>1400/08/05</t>
  </si>
  <si>
    <t xml:space="preserve">اعتباری </t>
  </si>
  <si>
    <t>1400/01/24</t>
  </si>
  <si>
    <t>1400/01/30</t>
  </si>
  <si>
    <t>1400/02/04</t>
  </si>
  <si>
    <t>1400/02/05</t>
  </si>
  <si>
    <t>1400/02/07</t>
  </si>
  <si>
    <t>1397/12/13</t>
  </si>
  <si>
    <t>1400/08/09</t>
  </si>
  <si>
    <t>1400/08/10</t>
  </si>
  <si>
    <t>1400/08/12</t>
  </si>
  <si>
    <t>1400/08/18</t>
  </si>
  <si>
    <t>1400/08/26</t>
  </si>
  <si>
    <t>1400/09/02</t>
  </si>
  <si>
    <t>نرخ پایه</t>
  </si>
  <si>
    <t>1400/09/03</t>
  </si>
  <si>
    <t>1400/09/09</t>
  </si>
  <si>
    <t>1400/09/20</t>
  </si>
  <si>
    <t>1400/09/30</t>
  </si>
  <si>
    <t>1400/10/05</t>
  </si>
  <si>
    <t>1400/10/06</t>
  </si>
  <si>
    <t>1400/10/12</t>
  </si>
  <si>
    <t>1400/09/07</t>
  </si>
  <si>
    <t>1400/10/19</t>
  </si>
  <si>
    <t>1400/10/20</t>
  </si>
  <si>
    <t>1400/11/09</t>
  </si>
  <si>
    <t>1400/10/14</t>
  </si>
  <si>
    <t>1400/10/21</t>
  </si>
  <si>
    <t>1400/11/11</t>
  </si>
  <si>
    <t>1400/11/12</t>
  </si>
  <si>
    <t>1400/11/13</t>
  </si>
  <si>
    <t>1400/11/18</t>
  </si>
  <si>
    <t>1400/11/19</t>
  </si>
  <si>
    <t>1400/11/25</t>
  </si>
  <si>
    <t>1400/10/27</t>
  </si>
  <si>
    <t>1400/12/03</t>
  </si>
  <si>
    <t>1400/12/08</t>
  </si>
  <si>
    <t>1400/12/09</t>
  </si>
  <si>
    <t>1400/12/18</t>
  </si>
  <si>
    <t>1401/01/14</t>
  </si>
  <si>
    <t>1401/01/17</t>
  </si>
  <si>
    <t>1401/01/20</t>
  </si>
  <si>
    <t>1401/01/23</t>
  </si>
  <si>
    <t>1401/01/28</t>
  </si>
  <si>
    <t>1401/02/06</t>
  </si>
  <si>
    <t>بدنه</t>
  </si>
  <si>
    <t>عرض 1000</t>
  </si>
  <si>
    <t>شناسه واریز</t>
  </si>
  <si>
    <t>1401/02/24</t>
  </si>
  <si>
    <t>1401/03/17</t>
  </si>
  <si>
    <t>1401/03/22</t>
  </si>
  <si>
    <t>1401/03/24</t>
  </si>
  <si>
    <t xml:space="preserve">تاریخ قرارداد </t>
  </si>
  <si>
    <t xml:space="preserve">شماره قرارداد </t>
  </si>
  <si>
    <t xml:space="preserve">فروشنده </t>
  </si>
  <si>
    <t xml:space="preserve">مقدار </t>
  </si>
  <si>
    <t xml:space="preserve">نرخ قرارداد </t>
  </si>
  <si>
    <t xml:space="preserve">نرخ پرمیوم </t>
  </si>
  <si>
    <t>فی قرارداد+پرمیموم</t>
  </si>
  <si>
    <t>1401/04/04</t>
  </si>
  <si>
    <t>1401/04/13</t>
  </si>
  <si>
    <t>1401/04/15</t>
  </si>
  <si>
    <t>سروته</t>
  </si>
  <si>
    <t>عرض 1250</t>
  </si>
  <si>
    <t>1401/04/21</t>
  </si>
  <si>
    <t>1401/05/02</t>
  </si>
  <si>
    <t>1401/05/19</t>
  </si>
  <si>
    <t>1401/05/12</t>
  </si>
  <si>
    <t>سلاپس واکس</t>
  </si>
  <si>
    <t>1401/05/26</t>
  </si>
  <si>
    <t>1401/06/02</t>
  </si>
  <si>
    <t>1401/06/14</t>
  </si>
  <si>
    <t>1401/05/22</t>
  </si>
  <si>
    <t>1401/06/19</t>
  </si>
  <si>
    <t>1401/06/22</t>
  </si>
  <si>
    <t>1401/06/29</t>
  </si>
  <si>
    <t>1401/01/24</t>
  </si>
  <si>
    <t>1401/07/17</t>
  </si>
  <si>
    <t>1401/07/18</t>
  </si>
  <si>
    <t>1401/07/24</t>
  </si>
  <si>
    <t>1401/07/25</t>
  </si>
  <si>
    <t>1401/08/02</t>
  </si>
  <si>
    <t>1401/08/10</t>
  </si>
  <si>
    <t>1401/08/16</t>
  </si>
  <si>
    <t>1401/08/17</t>
  </si>
  <si>
    <t>1401/08/24</t>
  </si>
  <si>
    <t>1401/08/25</t>
  </si>
  <si>
    <t>1401/09/02</t>
  </si>
  <si>
    <t>1401/09/07</t>
  </si>
  <si>
    <t>1401/09/08</t>
  </si>
  <si>
    <t>1401/09/09</t>
  </si>
  <si>
    <t>1401/09/15</t>
  </si>
  <si>
    <t>عرض1000</t>
  </si>
  <si>
    <t>1401/09/20</t>
  </si>
  <si>
    <t>شماره قرارداد</t>
  </si>
  <si>
    <t>1401/09/27</t>
  </si>
  <si>
    <t>1401/09/28</t>
  </si>
  <si>
    <t>1401/09/29</t>
  </si>
  <si>
    <t>بدنه و سروته</t>
  </si>
  <si>
    <t>1401/10/05</t>
  </si>
  <si>
    <t>نقدی-اعتباری</t>
  </si>
  <si>
    <t>1401/10/07</t>
  </si>
  <si>
    <t>1401/10/20</t>
  </si>
  <si>
    <t>1401/10/27</t>
  </si>
  <si>
    <t>بدنه 500 سروته 350</t>
  </si>
  <si>
    <t>بدنه 300 سروته 700</t>
  </si>
  <si>
    <t>خبرگان سهام</t>
  </si>
  <si>
    <t>پیشرو</t>
  </si>
  <si>
    <t>حافظ</t>
  </si>
  <si>
    <t>1401/11/10</t>
  </si>
  <si>
    <t>کشاورزی</t>
  </si>
  <si>
    <t>1401/10/13</t>
  </si>
  <si>
    <t>سامان</t>
  </si>
  <si>
    <t>1401/11/11</t>
  </si>
  <si>
    <t>1401/11/17</t>
  </si>
  <si>
    <t>1401/11/25</t>
  </si>
  <si>
    <t>1401/12/03</t>
  </si>
  <si>
    <t>1401/12/07</t>
  </si>
  <si>
    <t>بدنه700 سروته 300</t>
  </si>
  <si>
    <t>1401/12/08</t>
  </si>
  <si>
    <t>1401/12/13</t>
  </si>
  <si>
    <t>1401/12/16</t>
  </si>
  <si>
    <t>1401/12/20</t>
  </si>
  <si>
    <t>1402/01/15</t>
  </si>
  <si>
    <t>بدنه700 تن</t>
  </si>
  <si>
    <t>150 تن بدنه</t>
  </si>
  <si>
    <t>200تن  بدنه 200 تن سروته</t>
  </si>
  <si>
    <t>50 تن بدنه</t>
  </si>
  <si>
    <t>800 تن بدنه</t>
  </si>
  <si>
    <t>1402/01/22</t>
  </si>
  <si>
    <t>1402/01/28</t>
  </si>
  <si>
    <t>350تن سروته 400 تن بدنه</t>
  </si>
  <si>
    <t>1402/01/29</t>
  </si>
  <si>
    <t>1402752247/1</t>
  </si>
  <si>
    <t>1402/01/30</t>
  </si>
  <si>
    <t>1402/02/06</t>
  </si>
  <si>
    <t>1402/02/11</t>
  </si>
  <si>
    <t>سر و ته</t>
  </si>
  <si>
    <t>100 تن سر و ته</t>
  </si>
  <si>
    <t>1402/02/13</t>
  </si>
  <si>
    <t>1402/01/09</t>
  </si>
  <si>
    <t>140202/19</t>
  </si>
  <si>
    <t>1402/02/19</t>
  </si>
  <si>
    <t>1402/02/23</t>
  </si>
  <si>
    <t>1402/02/25</t>
  </si>
  <si>
    <t>1402/03/02</t>
  </si>
  <si>
    <t>1402/03/06</t>
  </si>
  <si>
    <t>1402/03/09</t>
  </si>
  <si>
    <t>1402/03/10</t>
  </si>
  <si>
    <t>بدنه300</t>
  </si>
  <si>
    <t>سروته100</t>
  </si>
  <si>
    <t>300تن بدنه</t>
  </si>
  <si>
    <t>1402/03/20</t>
  </si>
  <si>
    <t>1402/03/23</t>
  </si>
  <si>
    <t>1402/03/13</t>
  </si>
  <si>
    <t>1402/03/27</t>
  </si>
  <si>
    <t>1402/04/05</t>
  </si>
  <si>
    <t>سروته200</t>
  </si>
  <si>
    <t>1402/04/06</t>
  </si>
  <si>
    <t>1402/04/10</t>
  </si>
  <si>
    <t>1402/04/12</t>
  </si>
  <si>
    <t>سر و ته 150</t>
  </si>
  <si>
    <t>1402/04/18</t>
  </si>
  <si>
    <t>1402/04/19</t>
  </si>
  <si>
    <t>بدنه500</t>
  </si>
  <si>
    <t>سر و ته 200</t>
  </si>
  <si>
    <t>1402/04/28</t>
  </si>
  <si>
    <t>1402/05/03</t>
  </si>
  <si>
    <t>1402/05/09</t>
  </si>
  <si>
    <t>1402/05/10</t>
  </si>
  <si>
    <t>بدنه 500تن</t>
  </si>
  <si>
    <t>سرو ته 250</t>
  </si>
  <si>
    <t>1402/05/16</t>
  </si>
  <si>
    <t>سرو ته 100</t>
  </si>
  <si>
    <t>بدنه 200تن</t>
  </si>
  <si>
    <t>1402/05/17</t>
  </si>
  <si>
    <t>بورس ok</t>
  </si>
  <si>
    <t>PDA-TR</t>
  </si>
  <si>
    <t>1402/05/23</t>
  </si>
  <si>
    <t>بدنه 300 تن</t>
  </si>
  <si>
    <t>انفت ایرانول PDA-TR</t>
  </si>
  <si>
    <t>1402/05/24</t>
  </si>
  <si>
    <t>1402/05/21</t>
  </si>
  <si>
    <t>1402/05/31</t>
  </si>
  <si>
    <t>1402/06/04</t>
  </si>
  <si>
    <t>1402/06/07</t>
  </si>
  <si>
    <t>1402/06/14</t>
  </si>
  <si>
    <t>1402/06/20</t>
  </si>
  <si>
    <t>بدنه 350 تن</t>
  </si>
  <si>
    <t>1402/06/21</t>
  </si>
  <si>
    <t>1402/06/28</t>
  </si>
  <si>
    <t>1402/07/04</t>
  </si>
  <si>
    <t>1402/07/17</t>
  </si>
  <si>
    <t>بدنه 250 تن</t>
  </si>
  <si>
    <t>1402/07/18</t>
  </si>
  <si>
    <t>خبرگان</t>
  </si>
  <si>
    <t>1402/07/24</t>
  </si>
  <si>
    <t>سر و ته300 تن</t>
  </si>
  <si>
    <t>1402/08/01</t>
  </si>
  <si>
    <t xml:space="preserve"> </t>
  </si>
  <si>
    <t>کارمزد بورس</t>
  </si>
  <si>
    <t>کارمزد بورسی</t>
  </si>
  <si>
    <t>1402/08/03</t>
  </si>
  <si>
    <t>1402/08/09</t>
  </si>
  <si>
    <t>1402/08/15</t>
  </si>
  <si>
    <t>1402/08/23</t>
  </si>
  <si>
    <t>1402/09/04</t>
  </si>
  <si>
    <t>1402/09/06</t>
  </si>
  <si>
    <t>1402/09/13</t>
  </si>
  <si>
    <t xml:space="preserve">خبرگان </t>
  </si>
  <si>
    <t>1402/09/19</t>
  </si>
  <si>
    <t>1402/09/20</t>
  </si>
  <si>
    <t>1402/09/25</t>
  </si>
  <si>
    <t>1402/08/17</t>
  </si>
  <si>
    <t xml:space="preserve">برای ابان ماه </t>
  </si>
  <si>
    <t>1402/10/11</t>
  </si>
  <si>
    <t>1402/10/12</t>
  </si>
  <si>
    <t>1402/10/17</t>
  </si>
  <si>
    <t>1402/10/19</t>
  </si>
  <si>
    <t>سر و ته200 تن</t>
  </si>
  <si>
    <t>1402/10/23</t>
  </si>
  <si>
    <t>1402/11/07</t>
  </si>
  <si>
    <t>1402/09/11</t>
  </si>
  <si>
    <t>1402/10/05</t>
  </si>
  <si>
    <t>1402/11/17</t>
  </si>
  <si>
    <t>1402/11/29</t>
  </si>
  <si>
    <t>1402150805/1</t>
  </si>
  <si>
    <t>1402/11/28</t>
  </si>
  <si>
    <t>1402/11/21</t>
  </si>
  <si>
    <t>1402/11/14</t>
  </si>
  <si>
    <t>1402/12/05</t>
  </si>
  <si>
    <t>1402/12/12</t>
  </si>
  <si>
    <t>1402/12/19</t>
  </si>
  <si>
    <t>1402/12/22</t>
  </si>
  <si>
    <t>1403/01/07</t>
  </si>
  <si>
    <t>1403/01/14</t>
  </si>
  <si>
    <t>1403/01/19</t>
  </si>
  <si>
    <t>بدنه 100 تن</t>
  </si>
  <si>
    <t>1403/01/20</t>
  </si>
  <si>
    <t>1403/01/21</t>
  </si>
  <si>
    <t>بدنه 200 تن</t>
  </si>
  <si>
    <t>1403/01/25</t>
  </si>
  <si>
    <t>1403/02/05</t>
  </si>
  <si>
    <t>بدنه 850 تن</t>
  </si>
  <si>
    <t>1403/02/10</t>
  </si>
  <si>
    <t>1403/02/22</t>
  </si>
  <si>
    <t>1403/02/24</t>
  </si>
  <si>
    <t>1403/02/29</t>
  </si>
  <si>
    <t>1403/02/31</t>
  </si>
  <si>
    <t>1403/03/07</t>
  </si>
  <si>
    <t>1403/03/09</t>
  </si>
  <si>
    <t>1403/03/12</t>
  </si>
  <si>
    <t>1403/03/06</t>
  </si>
  <si>
    <t>1403/03/13</t>
  </si>
  <si>
    <t>1403/03/19</t>
  </si>
  <si>
    <t>1403/04/03</t>
  </si>
  <si>
    <t>1403/04/10</t>
  </si>
  <si>
    <t>1403125383/1</t>
  </si>
  <si>
    <t>1403/04/09</t>
  </si>
  <si>
    <t>1403/02/03</t>
  </si>
  <si>
    <t>1403/04/11</t>
  </si>
  <si>
    <t>بدنه 800 تن</t>
  </si>
  <si>
    <t>1403/04/13</t>
  </si>
  <si>
    <t>1403/04/17</t>
  </si>
  <si>
    <t>1403/04/23</t>
  </si>
  <si>
    <t>1403/04/27</t>
  </si>
  <si>
    <t>1403/04/30</t>
  </si>
  <si>
    <t>1403/05/15</t>
  </si>
  <si>
    <t>بدنه 500 تن</t>
  </si>
  <si>
    <t>سر و ته650 تن</t>
  </si>
  <si>
    <t>1403/03/26</t>
  </si>
  <si>
    <t>1403/05/23</t>
  </si>
  <si>
    <t>1403/06/06</t>
  </si>
  <si>
    <t>1403/06/11</t>
  </si>
  <si>
    <t>600تن بدنه</t>
  </si>
  <si>
    <t>550تن سروته</t>
  </si>
  <si>
    <t>1403/06/19</t>
  </si>
  <si>
    <t>1403/06/20</t>
  </si>
  <si>
    <t>1403222018/1</t>
  </si>
  <si>
    <t>1403/07/02</t>
  </si>
  <si>
    <t>800تن بدنه</t>
  </si>
  <si>
    <t>350تن سروته</t>
  </si>
  <si>
    <t>1403/06/27</t>
  </si>
  <si>
    <t>1403/07/08</t>
  </si>
  <si>
    <t>1403/07/09</t>
  </si>
  <si>
    <t>1403/07/10</t>
  </si>
  <si>
    <t>1403/07/11</t>
  </si>
  <si>
    <t>1403/07/23</t>
  </si>
  <si>
    <t>1403/07/29</t>
  </si>
  <si>
    <t>1403/07/30</t>
  </si>
  <si>
    <t>1403/08/02</t>
  </si>
  <si>
    <t>1403/08/05</t>
  </si>
  <si>
    <t>1403/08/06</t>
  </si>
  <si>
    <t>1403/08/07</t>
  </si>
  <si>
    <t>400تن بدنه</t>
  </si>
  <si>
    <t>200تن سروته</t>
  </si>
  <si>
    <t>1403/08/20</t>
  </si>
  <si>
    <t>1403/08/22</t>
  </si>
  <si>
    <t>اراک</t>
  </si>
  <si>
    <t>1403/08/26</t>
  </si>
  <si>
    <t>1403/08/28</t>
  </si>
  <si>
    <t>1403/09/05</t>
  </si>
  <si>
    <t>500تن بدنه</t>
  </si>
  <si>
    <t>ابادان</t>
  </si>
  <si>
    <t>1403/09/06</t>
  </si>
  <si>
    <t>1403/09/13</t>
  </si>
  <si>
    <t>1403/09/19</t>
  </si>
  <si>
    <t>1403/09/20</t>
  </si>
  <si>
    <t>1403/09/26</t>
  </si>
  <si>
    <t>1403/09/27</t>
  </si>
  <si>
    <t>1403/10/02</t>
  </si>
  <si>
    <t>1403/10/03</t>
  </si>
  <si>
    <t>1403/10/09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</si>
</sst>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#,##0_ ;\-#,##0\ "/>
    <numFmt numFmtId="167" formatCode="#,##0;[Red]#,##0"/>
    <numFmt numFmtId="168" formatCode="0;[Red]0"/>
    <numFmt numFmtId="169" formatCode="_(* #,##0_);_(* \(#,##0\);_(* &quot;-&quot;?_);_(@_)"/>
    <numFmt numFmtId="170" formatCode="_(* #,##0.00000_);_(* \(#,##0.00000\);_(* &quot;-&quot;?????_);_(@_)"/>
  </numFmts>
  <fonts count="27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Mitra"/>
      <charset val="178"/>
    </font>
    <font>
      <sz val="12"/>
      <color theme="1"/>
      <name val="B Mitra"/>
      <charset val="178"/>
    </font>
    <font>
      <sz val="11"/>
      <color theme="1"/>
      <name val="Calibri"/>
      <family val="2"/>
      <scheme val="minor"/>
    </font>
    <font>
      <b/>
      <sz val="12"/>
      <color theme="1"/>
      <name val="B Mitra"/>
      <charset val="178"/>
    </font>
    <font>
      <sz val="11"/>
      <color theme="1"/>
      <name val="Calibri"/>
      <family val="2"/>
      <charset val="178"/>
      <scheme val="minor"/>
    </font>
    <font>
      <b/>
      <sz val="14"/>
      <name val="B Nazanin"/>
      <charset val="178"/>
    </font>
    <font>
      <b/>
      <sz val="12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13"/>
      <color theme="1"/>
      <name val="B Lotus"/>
      <charset val="178"/>
    </font>
    <font>
      <b/>
      <sz val="13"/>
      <color theme="1"/>
      <name val="B Lotus"/>
      <charset val="178"/>
    </font>
    <font>
      <sz val="12"/>
      <color theme="1"/>
      <name val="B Lotus"/>
      <charset val="178"/>
    </font>
    <font>
      <sz val="12"/>
      <name val="B Lotus"/>
      <charset val="178"/>
    </font>
    <font>
      <sz val="11"/>
      <color theme="1"/>
      <name val="B Lotus"/>
      <charset val="178"/>
    </font>
    <font>
      <sz val="12"/>
      <color rgb="FFFF0000"/>
      <name val="B Mitra"/>
      <charset val="178"/>
    </font>
    <font>
      <b/>
      <sz val="15"/>
      <name val="B Lotus"/>
      <charset val="178"/>
    </font>
    <font>
      <i/>
      <sz val="13"/>
      <color theme="1"/>
      <name val="B Lotus"/>
      <charset val="178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B Lotus"/>
      <charset val="178"/>
    </font>
    <font>
      <sz val="8"/>
      <name val="Calibri"/>
      <family val="2"/>
      <charset val="178"/>
      <scheme val="minor"/>
    </font>
    <font>
      <u/>
      <sz val="11"/>
      <color theme="10"/>
      <name val="Calibri"/>
      <family val="2"/>
      <charset val="17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B Lotus"/>
      <charset val="178"/>
    </font>
  </fonts>
  <fills count="3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5" fillId="0" borderId="0" applyFont="0" applyFill="0" applyBorder="0" applyAlignment="0" applyProtection="0"/>
    <xf numFmtId="0" fontId="23" fillId="0" borderId="0" applyNumberFormat="0" applyFill="0" applyBorder="0" applyAlignment="0" applyProtection="0"/>
  </cellStyleXfs>
  <cellXfs count="324">
    <xf numFmtId="0" fontId="0" fillId="0" borderId="0" xfId="0"/>
    <xf numFmtId="3" fontId="0" fillId="0" borderId="0" xfId="0" applyNumberFormat="1"/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5" fontId="9" fillId="0" borderId="1" xfId="2" applyNumberFormat="1" applyFont="1" applyFill="1" applyBorder="1" applyAlignment="1">
      <alignment horizontal="center" vertical="center"/>
    </xf>
    <xf numFmtId="166" fontId="9" fillId="0" borderId="1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65" fontId="0" fillId="0" borderId="0" xfId="0" applyNumberFormat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5" fontId="7" fillId="0" borderId="6" xfId="2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5" fontId="9" fillId="2" borderId="6" xfId="2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3" fontId="2" fillId="3" borderId="4" xfId="0" applyNumberFormat="1" applyFont="1" applyFill="1" applyBorder="1" applyAlignment="1">
      <alignment horizontal="center" vertical="center"/>
    </xf>
    <xf numFmtId="166" fontId="9" fillId="0" borderId="6" xfId="2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2" applyNumberFormat="1" applyFont="1"/>
    <xf numFmtId="0" fontId="10" fillId="0" borderId="1" xfId="0" applyFont="1" applyBorder="1"/>
    <xf numFmtId="165" fontId="10" fillId="0" borderId="0" xfId="2" applyNumberFormat="1" applyFont="1" applyFill="1"/>
    <xf numFmtId="0" fontId="9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3" fontId="2" fillId="7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6" xfId="0" applyNumberFormat="1" applyFont="1" applyBorder="1" applyAlignment="1">
      <alignment horizontal="center" vertical="center"/>
    </xf>
    <xf numFmtId="3" fontId="12" fillId="0" borderId="0" xfId="0" applyNumberFormat="1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66" fontId="13" fillId="0" borderId="6" xfId="2" applyNumberFormat="1" applyFont="1" applyBorder="1" applyAlignment="1">
      <alignment horizontal="center" vertical="center"/>
    </xf>
    <xf numFmtId="0" fontId="14" fillId="0" borderId="0" xfId="0" applyFont="1"/>
    <xf numFmtId="0" fontId="14" fillId="0" borderId="1" xfId="0" applyFont="1" applyBorder="1" applyAlignment="1">
      <alignment horizontal="center" readingOrder="2"/>
    </xf>
    <xf numFmtId="0" fontId="14" fillId="0" borderId="0" xfId="0" applyFont="1" applyAlignment="1">
      <alignment horizontal="center" readingOrder="2"/>
    </xf>
    <xf numFmtId="167" fontId="12" fillId="0" borderId="2" xfId="0" applyNumberFormat="1" applyFont="1" applyBorder="1" applyAlignment="1">
      <alignment horizontal="center" vertical="center"/>
    </xf>
    <xf numFmtId="167" fontId="12" fillId="0" borderId="6" xfId="0" applyNumberFormat="1" applyFont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3" fontId="2" fillId="7" borderId="6" xfId="0" applyNumberFormat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readingOrder="2"/>
    </xf>
    <xf numFmtId="49" fontId="2" fillId="8" borderId="0" xfId="0" applyNumberFormat="1" applyFont="1" applyFill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167" fontId="10" fillId="0" borderId="0" xfId="2" applyNumberFormat="1" applyFont="1" applyAlignment="1">
      <alignment horizontal="center" vertical="center"/>
    </xf>
    <xf numFmtId="167" fontId="10" fillId="0" borderId="0" xfId="2" applyNumberFormat="1" applyFont="1"/>
    <xf numFmtId="167" fontId="10" fillId="7" borderId="0" xfId="2" applyNumberFormat="1" applyFont="1" applyFill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167" fontId="11" fillId="10" borderId="1" xfId="0" applyNumberFormat="1" applyFont="1" applyFill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167" fontId="16" fillId="10" borderId="1" xfId="0" applyNumberFormat="1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165" fontId="10" fillId="0" borderId="0" xfId="2" applyNumberFormat="1" applyFont="1" applyFill="1" applyAlignment="1">
      <alignment horizontal="center" vertical="center"/>
    </xf>
    <xf numFmtId="165" fontId="10" fillId="0" borderId="0" xfId="2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11" borderId="1" xfId="0" applyFont="1" applyFill="1" applyBorder="1" applyAlignment="1">
      <alignment horizontal="center" vertical="center"/>
    </xf>
    <xf numFmtId="167" fontId="1" fillId="5" borderId="1" xfId="0" applyNumberFormat="1" applyFont="1" applyFill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/>
    </xf>
    <xf numFmtId="167" fontId="2" fillId="0" borderId="2" xfId="0" applyNumberFormat="1" applyFont="1" applyBorder="1" applyAlignment="1">
      <alignment horizontal="center" vertical="center"/>
    </xf>
    <xf numFmtId="167" fontId="2" fillId="0" borderId="6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center" vertical="center"/>
    </xf>
    <xf numFmtId="167" fontId="14" fillId="0" borderId="1" xfId="0" applyNumberFormat="1" applyFont="1" applyBorder="1" applyAlignment="1">
      <alignment horizontal="center" readingOrder="2"/>
    </xf>
    <xf numFmtId="167" fontId="2" fillId="7" borderId="1" xfId="0" applyNumberFormat="1" applyFont="1" applyFill="1" applyBorder="1" applyAlignment="1">
      <alignment horizontal="center" vertical="center"/>
    </xf>
    <xf numFmtId="167" fontId="7" fillId="0" borderId="6" xfId="2" applyNumberFormat="1" applyFont="1" applyFill="1" applyBorder="1" applyAlignment="1">
      <alignment horizontal="center" vertical="center"/>
    </xf>
    <xf numFmtId="167" fontId="0" fillId="0" borderId="0" xfId="0" applyNumberFormat="1"/>
    <xf numFmtId="1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15" borderId="0" xfId="0" applyFill="1" applyAlignment="1">
      <alignment horizontal="center"/>
    </xf>
    <xf numFmtId="168" fontId="1" fillId="5" borderId="1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center" vertical="center"/>
    </xf>
    <xf numFmtId="168" fontId="15" fillId="0" borderId="1" xfId="0" applyNumberFormat="1" applyFont="1" applyBorder="1" applyAlignment="1">
      <alignment horizontal="center" vertical="center"/>
    </xf>
    <xf numFmtId="168" fontId="12" fillId="0" borderId="1" xfId="0" applyNumberFormat="1" applyFont="1" applyBorder="1" applyAlignment="1">
      <alignment horizontal="center" vertical="center"/>
    </xf>
    <xf numFmtId="168" fontId="14" fillId="0" borderId="1" xfId="0" applyNumberFormat="1" applyFont="1" applyBorder="1" applyAlignment="1">
      <alignment horizontal="center" readingOrder="2"/>
    </xf>
    <xf numFmtId="168" fontId="2" fillId="7" borderId="1" xfId="0" applyNumberFormat="1" applyFont="1" applyFill="1" applyBorder="1" applyAlignment="1">
      <alignment horizontal="center" vertical="center"/>
    </xf>
    <xf numFmtId="168" fontId="0" fillId="0" borderId="0" xfId="0" applyNumberFormat="1"/>
    <xf numFmtId="0" fontId="0" fillId="16" borderId="0" xfId="0" applyFill="1" applyAlignment="1">
      <alignment horizontal="center"/>
    </xf>
    <xf numFmtId="14" fontId="0" fillId="13" borderId="0" xfId="0" applyNumberFormat="1" applyFill="1" applyAlignment="1">
      <alignment horizontal="center"/>
    </xf>
    <xf numFmtId="167" fontId="10" fillId="12" borderId="1" xfId="0" applyNumberFormat="1" applyFont="1" applyFill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19" fillId="10" borderId="1" xfId="0" applyFont="1" applyFill="1" applyBorder="1" applyAlignment="1">
      <alignment horizontal="center" vertical="center"/>
    </xf>
    <xf numFmtId="167" fontId="19" fillId="10" borderId="1" xfId="0" applyNumberFormat="1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horizontal="center" vertical="center" readingOrder="2"/>
    </xf>
    <xf numFmtId="167" fontId="19" fillId="0" borderId="0" xfId="0" applyNumberFormat="1" applyFont="1" applyAlignment="1">
      <alignment horizontal="center" vertical="center" readingOrder="2"/>
    </xf>
    <xf numFmtId="167" fontId="19" fillId="0" borderId="1" xfId="0" applyNumberFormat="1" applyFont="1" applyBorder="1" applyAlignment="1">
      <alignment horizontal="center" vertical="center" readingOrder="2"/>
    </xf>
    <xf numFmtId="0" fontId="0" fillId="17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8" borderId="0" xfId="0" applyFill="1" applyAlignment="1">
      <alignment horizontal="center"/>
    </xf>
    <xf numFmtId="0" fontId="0" fillId="19" borderId="0" xfId="0" applyFill="1" applyAlignment="1">
      <alignment horizontal="center"/>
    </xf>
    <xf numFmtId="3" fontId="2" fillId="6" borderId="1" xfId="0" applyNumberFormat="1" applyFont="1" applyFill="1" applyBorder="1" applyAlignment="1">
      <alignment horizontal="center" vertical="center"/>
    </xf>
    <xf numFmtId="0" fontId="0" fillId="20" borderId="0" xfId="0" applyFill="1" applyAlignment="1">
      <alignment horizontal="center"/>
    </xf>
    <xf numFmtId="0" fontId="0" fillId="20" borderId="0" xfId="0" applyFill="1"/>
    <xf numFmtId="167" fontId="1" fillId="3" borderId="1" xfId="0" applyNumberFormat="1" applyFont="1" applyFill="1" applyBorder="1" applyAlignment="1">
      <alignment horizontal="center" vertical="center" wrapText="1"/>
    </xf>
    <xf numFmtId="167" fontId="0" fillId="0" borderId="0" xfId="0" applyNumberFormat="1" applyAlignment="1">
      <alignment horizontal="center" vertical="center" readingOrder="2"/>
    </xf>
    <xf numFmtId="167" fontId="0" fillId="0" borderId="0" xfId="0" applyNumberFormat="1" applyAlignment="1">
      <alignment horizontal="center"/>
    </xf>
    <xf numFmtId="167" fontId="0" fillId="20" borderId="0" xfId="0" applyNumberFormat="1" applyFill="1" applyAlignment="1">
      <alignment horizontal="center"/>
    </xf>
    <xf numFmtId="167" fontId="0" fillId="21" borderId="0" xfId="0" applyNumberFormat="1" applyFill="1" applyAlignment="1">
      <alignment horizontal="center"/>
    </xf>
    <xf numFmtId="167" fontId="1" fillId="4" borderId="1" xfId="0" applyNumberFormat="1" applyFont="1" applyFill="1" applyBorder="1" applyAlignment="1">
      <alignment horizontal="center" vertical="center" wrapText="1" readingOrder="2"/>
    </xf>
    <xf numFmtId="167" fontId="2" fillId="0" borderId="1" xfId="0" applyNumberFormat="1" applyFont="1" applyBorder="1" applyAlignment="1">
      <alignment horizontal="center" vertical="center" readingOrder="2"/>
    </xf>
    <xf numFmtId="167" fontId="0" fillId="0" borderId="0" xfId="0" applyNumberFormat="1" applyAlignment="1">
      <alignment horizontal="center" readingOrder="2"/>
    </xf>
    <xf numFmtId="167" fontId="2" fillId="0" borderId="0" xfId="0" applyNumberFormat="1" applyFont="1" applyAlignment="1">
      <alignment horizontal="center" vertical="center" readingOrder="2"/>
    </xf>
    <xf numFmtId="167" fontId="0" fillId="20" borderId="0" xfId="0" applyNumberFormat="1" applyFill="1" applyAlignment="1">
      <alignment horizontal="center" readingOrder="2"/>
    </xf>
    <xf numFmtId="167" fontId="0" fillId="6" borderId="0" xfId="0" applyNumberFormat="1" applyFill="1" applyAlignment="1">
      <alignment horizontal="center" readingOrder="2"/>
    </xf>
    <xf numFmtId="167" fontId="0" fillId="13" borderId="0" xfId="0" applyNumberFormat="1" applyFill="1" applyAlignment="1">
      <alignment horizontal="center" readingOrder="2"/>
    </xf>
    <xf numFmtId="167" fontId="0" fillId="14" borderId="0" xfId="0" applyNumberFormat="1" applyFill="1" applyAlignment="1">
      <alignment horizontal="center" readingOrder="2"/>
    </xf>
    <xf numFmtId="167" fontId="0" fillId="15" borderId="0" xfId="0" applyNumberFormat="1" applyFill="1" applyAlignment="1">
      <alignment horizontal="center" readingOrder="2"/>
    </xf>
    <xf numFmtId="167" fontId="0" fillId="17" borderId="0" xfId="0" applyNumberFormat="1" applyFill="1" applyAlignment="1">
      <alignment horizontal="center" readingOrder="2"/>
    </xf>
    <xf numFmtId="167" fontId="0" fillId="16" borderId="0" xfId="0" applyNumberFormat="1" applyFill="1" applyAlignment="1">
      <alignment horizontal="center" readingOrder="2"/>
    </xf>
    <xf numFmtId="167" fontId="0" fillId="11" borderId="0" xfId="0" applyNumberFormat="1" applyFill="1" applyAlignment="1">
      <alignment horizontal="center" readingOrder="2"/>
    </xf>
    <xf numFmtId="167" fontId="0" fillId="18" borderId="0" xfId="0" applyNumberFormat="1" applyFill="1" applyAlignment="1">
      <alignment horizontal="center" readingOrder="2"/>
    </xf>
    <xf numFmtId="167" fontId="0" fillId="19" borderId="0" xfId="0" applyNumberFormat="1" applyFill="1" applyAlignment="1">
      <alignment horizontal="center" readingOrder="2"/>
    </xf>
    <xf numFmtId="0" fontId="0" fillId="7" borderId="0" xfId="0" applyFill="1" applyAlignment="1">
      <alignment horizontal="center"/>
    </xf>
    <xf numFmtId="167" fontId="0" fillId="7" borderId="0" xfId="0" applyNumberFormat="1" applyFill="1" applyAlignment="1">
      <alignment horizontal="center" readingOrder="2"/>
    </xf>
    <xf numFmtId="0" fontId="14" fillId="0" borderId="0" xfId="0" applyFont="1" applyAlignment="1">
      <alignment horizontal="center" vertical="center"/>
    </xf>
    <xf numFmtId="0" fontId="21" fillId="1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67" fontId="21" fillId="13" borderId="1" xfId="0" applyNumberFormat="1" applyFont="1" applyFill="1" applyBorder="1" applyAlignment="1">
      <alignment horizontal="center" vertical="center"/>
    </xf>
    <xf numFmtId="167" fontId="14" fillId="0" borderId="1" xfId="0" applyNumberFormat="1" applyFont="1" applyBorder="1" applyAlignment="1">
      <alignment horizontal="center" vertical="center"/>
    </xf>
    <xf numFmtId="167" fontId="14" fillId="0" borderId="0" xfId="0" applyNumberFormat="1" applyFont="1" applyAlignment="1">
      <alignment horizontal="center" vertical="center"/>
    </xf>
    <xf numFmtId="0" fontId="0" fillId="22" borderId="0" xfId="0" applyFill="1" applyAlignment="1">
      <alignment horizontal="center"/>
    </xf>
    <xf numFmtId="167" fontId="0" fillId="22" borderId="0" xfId="0" applyNumberFormat="1" applyFill="1" applyAlignment="1">
      <alignment horizontal="center" readingOrder="2"/>
    </xf>
    <xf numFmtId="0" fontId="0" fillId="7" borderId="0" xfId="0" applyFill="1"/>
    <xf numFmtId="0" fontId="14" fillId="7" borderId="0" xfId="0" applyFont="1" applyFill="1" applyAlignment="1">
      <alignment horizontal="center" vertical="center"/>
    </xf>
    <xf numFmtId="0" fontId="0" fillId="8" borderId="0" xfId="0" applyFill="1" applyAlignment="1">
      <alignment horizontal="center"/>
    </xf>
    <xf numFmtId="167" fontId="0" fillId="8" borderId="0" xfId="0" applyNumberFormat="1" applyFill="1" applyAlignment="1">
      <alignment horizontal="center" readingOrder="2"/>
    </xf>
    <xf numFmtId="3" fontId="2" fillId="6" borderId="6" xfId="0" applyNumberFormat="1" applyFont="1" applyFill="1" applyBorder="1" applyAlignment="1">
      <alignment horizontal="center" vertical="center"/>
    </xf>
    <xf numFmtId="3" fontId="2" fillId="6" borderId="5" xfId="0" applyNumberFormat="1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2" fillId="0" borderId="5" xfId="0" applyNumberFormat="1" applyFont="1" applyBorder="1" applyAlignment="1">
      <alignment vertical="center"/>
    </xf>
    <xf numFmtId="3" fontId="2" fillId="7" borderId="2" xfId="0" applyNumberFormat="1" applyFont="1" applyFill="1" applyBorder="1" applyAlignment="1">
      <alignment vertical="center"/>
    </xf>
    <xf numFmtId="3" fontId="2" fillId="7" borderId="6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top"/>
    </xf>
    <xf numFmtId="167" fontId="0" fillId="10" borderId="0" xfId="0" applyNumberFormat="1" applyFill="1" applyAlignment="1">
      <alignment horizontal="center" vertical="top" readingOrder="2"/>
    </xf>
    <xf numFmtId="3" fontId="12" fillId="0" borderId="2" xfId="0" applyNumberFormat="1" applyFont="1" applyBorder="1" applyAlignment="1">
      <alignment horizontal="center" vertical="center"/>
    </xf>
    <xf numFmtId="3" fontId="2" fillId="7" borderId="2" xfId="0" applyNumberFormat="1" applyFont="1" applyFill="1" applyBorder="1" applyAlignment="1">
      <alignment horizontal="center" vertical="center"/>
    </xf>
    <xf numFmtId="165" fontId="7" fillId="0" borderId="0" xfId="2" applyNumberFormat="1" applyFont="1" applyFill="1" applyBorder="1" applyAlignment="1">
      <alignment horizontal="center" vertical="center"/>
    </xf>
    <xf numFmtId="0" fontId="0" fillId="19" borderId="0" xfId="0" applyFill="1" applyAlignment="1">
      <alignment horizontal="center" vertical="top"/>
    </xf>
    <xf numFmtId="167" fontId="0" fillId="19" borderId="0" xfId="0" applyNumberFormat="1" applyFill="1" applyAlignment="1">
      <alignment horizontal="center" vertical="top" readingOrder="2"/>
    </xf>
    <xf numFmtId="0" fontId="0" fillId="7" borderId="0" xfId="0" applyFill="1" applyAlignment="1">
      <alignment horizontal="center" vertical="top"/>
    </xf>
    <xf numFmtId="167" fontId="0" fillId="7" borderId="0" xfId="0" applyNumberFormat="1" applyFill="1" applyAlignment="1">
      <alignment horizontal="center" vertical="top" readingOrder="2"/>
    </xf>
    <xf numFmtId="0" fontId="0" fillId="23" borderId="0" xfId="0" applyFill="1" applyAlignment="1">
      <alignment horizontal="center"/>
    </xf>
    <xf numFmtId="167" fontId="0" fillId="23" borderId="0" xfId="0" applyNumberFormat="1" applyFill="1" applyAlignment="1">
      <alignment horizontal="center" readingOrder="2"/>
    </xf>
    <xf numFmtId="0" fontId="0" fillId="24" borderId="0" xfId="0" applyFill="1" applyAlignment="1">
      <alignment horizontal="center"/>
    </xf>
    <xf numFmtId="167" fontId="0" fillId="24" borderId="0" xfId="0" applyNumberFormat="1" applyFill="1" applyAlignment="1">
      <alignment horizontal="center" readingOrder="2"/>
    </xf>
    <xf numFmtId="0" fontId="14" fillId="6" borderId="1" xfId="0" applyFont="1" applyFill="1" applyBorder="1" applyAlignment="1">
      <alignment horizontal="center" vertical="center"/>
    </xf>
    <xf numFmtId="167" fontId="14" fillId="6" borderId="1" xfId="0" applyNumberFormat="1" applyFont="1" applyFill="1" applyBorder="1" applyAlignment="1">
      <alignment horizontal="center" vertical="center"/>
    </xf>
    <xf numFmtId="0" fontId="0" fillId="6" borderId="0" xfId="0" applyFill="1"/>
    <xf numFmtId="0" fontId="14" fillId="6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25" borderId="0" xfId="0" applyFont="1" applyFill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67" fontId="14" fillId="0" borderId="12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67" fontId="14" fillId="0" borderId="6" xfId="0" applyNumberFormat="1" applyFont="1" applyBorder="1" applyAlignment="1">
      <alignment horizontal="center" vertical="center"/>
    </xf>
    <xf numFmtId="167" fontId="14" fillId="0" borderId="17" xfId="0" applyNumberFormat="1" applyFont="1" applyBorder="1" applyAlignment="1">
      <alignment horizontal="center" vertical="center"/>
    </xf>
    <xf numFmtId="167" fontId="14" fillId="0" borderId="18" xfId="0" applyNumberFormat="1" applyFont="1" applyBorder="1" applyAlignment="1">
      <alignment horizontal="center" vertical="center"/>
    </xf>
    <xf numFmtId="167" fontId="14" fillId="0" borderId="19" xfId="0" applyNumberFormat="1" applyFont="1" applyBorder="1" applyAlignment="1">
      <alignment horizontal="center" vertical="center"/>
    </xf>
    <xf numFmtId="167" fontId="14" fillId="6" borderId="20" xfId="0" applyNumberFormat="1" applyFont="1" applyFill="1" applyBorder="1" applyAlignment="1">
      <alignment horizontal="center" vertical="center"/>
    </xf>
    <xf numFmtId="167" fontId="14" fillId="6" borderId="21" xfId="0" applyNumberFormat="1" applyFont="1" applyFill="1" applyBorder="1" applyAlignment="1">
      <alignment horizontal="center" vertical="center"/>
    </xf>
    <xf numFmtId="167" fontId="14" fillId="6" borderId="22" xfId="0" applyNumberFormat="1" applyFont="1" applyFill="1" applyBorder="1" applyAlignment="1">
      <alignment horizontal="center" vertical="center"/>
    </xf>
    <xf numFmtId="167" fontId="0" fillId="0" borderId="9" xfId="0" applyNumberForma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6" borderId="9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167" fontId="0" fillId="4" borderId="0" xfId="0" applyNumberFormat="1" applyFill="1" applyAlignment="1">
      <alignment horizontal="center" readingOrder="2"/>
    </xf>
    <xf numFmtId="0" fontId="0" fillId="3" borderId="0" xfId="0" applyFill="1" applyAlignment="1">
      <alignment horizontal="center"/>
    </xf>
    <xf numFmtId="167" fontId="0" fillId="3" borderId="0" xfId="0" applyNumberFormat="1" applyFill="1" applyAlignment="1">
      <alignment horizontal="center" readingOrder="2"/>
    </xf>
    <xf numFmtId="0" fontId="0" fillId="9" borderId="0" xfId="0" applyFill="1" applyAlignment="1">
      <alignment horizontal="center"/>
    </xf>
    <xf numFmtId="167" fontId="0" fillId="9" borderId="0" xfId="0" applyNumberFormat="1" applyFill="1" applyAlignment="1">
      <alignment horizontal="center" readingOrder="2"/>
    </xf>
    <xf numFmtId="167" fontId="0" fillId="7" borderId="0" xfId="0" applyNumberFormat="1" applyFill="1" applyAlignment="1">
      <alignment horizontal="center"/>
    </xf>
    <xf numFmtId="0" fontId="23" fillId="0" borderId="1" xfId="3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26" borderId="0" xfId="0" applyFill="1" applyAlignment="1">
      <alignment horizontal="center"/>
    </xf>
    <xf numFmtId="167" fontId="0" fillId="26" borderId="0" xfId="0" applyNumberFormat="1" applyFill="1" applyAlignment="1">
      <alignment horizontal="center" readingOrder="2"/>
    </xf>
    <xf numFmtId="167" fontId="0" fillId="26" borderId="0" xfId="0" applyNumberFormat="1" applyFill="1" applyAlignment="1">
      <alignment horizontal="center"/>
    </xf>
    <xf numFmtId="0" fontId="23" fillId="26" borderId="0" xfId="3" applyFill="1" applyAlignment="1">
      <alignment horizontal="center"/>
    </xf>
    <xf numFmtId="0" fontId="23" fillId="27" borderId="0" xfId="3" applyFill="1" applyAlignment="1">
      <alignment horizontal="center"/>
    </xf>
    <xf numFmtId="0" fontId="0" fillId="27" borderId="0" xfId="0" applyFill="1" applyAlignment="1">
      <alignment horizontal="center"/>
    </xf>
    <xf numFmtId="167" fontId="0" fillId="27" borderId="0" xfId="0" applyNumberFormat="1" applyFill="1" applyAlignment="1">
      <alignment horizontal="center" readingOrder="2"/>
    </xf>
    <xf numFmtId="167" fontId="0" fillId="27" borderId="0" xfId="0" applyNumberFormat="1" applyFill="1" applyAlignment="1">
      <alignment horizontal="center"/>
    </xf>
    <xf numFmtId="0" fontId="23" fillId="8" borderId="0" xfId="3" applyFill="1" applyAlignment="1">
      <alignment horizontal="center"/>
    </xf>
    <xf numFmtId="167" fontId="0" fillId="8" borderId="0" xfId="0" applyNumberFormat="1" applyFill="1" applyAlignment="1">
      <alignment horizontal="center"/>
    </xf>
    <xf numFmtId="0" fontId="14" fillId="0" borderId="0" xfId="0" applyFont="1" applyAlignment="1">
      <alignment horizontal="center" vertical="center" wrapText="1"/>
    </xf>
    <xf numFmtId="167" fontId="0" fillId="19" borderId="0" xfId="0" applyNumberFormat="1" applyFill="1" applyAlignment="1">
      <alignment horizontal="center"/>
    </xf>
    <xf numFmtId="0" fontId="14" fillId="0" borderId="2" xfId="0" applyFont="1" applyBorder="1" applyAlignment="1">
      <alignment horizontal="center" vertical="center"/>
    </xf>
    <xf numFmtId="167" fontId="1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7" fontId="4" fillId="0" borderId="1" xfId="0" applyNumberFormat="1" applyFont="1" applyBorder="1" applyAlignment="1">
      <alignment horizontal="center" vertical="center"/>
    </xf>
    <xf numFmtId="166" fontId="9" fillId="0" borderId="6" xfId="2" applyNumberFormat="1" applyFont="1" applyFill="1" applyBorder="1" applyAlignment="1">
      <alignment horizontal="center" vertical="center"/>
    </xf>
    <xf numFmtId="168" fontId="2" fillId="0" borderId="0" xfId="0" applyNumberFormat="1" applyFont="1" applyAlignment="1">
      <alignment horizontal="center" vertical="center"/>
    </xf>
    <xf numFmtId="0" fontId="0" fillId="28" borderId="0" xfId="0" applyFill="1" applyAlignment="1">
      <alignment horizontal="center"/>
    </xf>
    <xf numFmtId="167" fontId="0" fillId="28" borderId="0" xfId="0" applyNumberFormat="1" applyFill="1" applyAlignment="1">
      <alignment horizontal="center" readingOrder="2"/>
    </xf>
    <xf numFmtId="167" fontId="0" fillId="28" borderId="0" xfId="0" applyNumberFormat="1" applyFill="1" applyAlignment="1">
      <alignment horizontal="center"/>
    </xf>
    <xf numFmtId="167" fontId="0" fillId="14" borderId="0" xfId="0" applyNumberFormat="1" applyFill="1" applyAlignment="1">
      <alignment horizontal="center"/>
    </xf>
    <xf numFmtId="2" fontId="14" fillId="0" borderId="0" xfId="0" applyNumberFormat="1" applyFont="1" applyAlignment="1">
      <alignment horizontal="center" vertical="center"/>
    </xf>
    <xf numFmtId="0" fontId="0" fillId="29" borderId="0" xfId="0" applyFill="1" applyAlignment="1">
      <alignment horizontal="center" wrapText="1"/>
    </xf>
    <xf numFmtId="164" fontId="0" fillId="0" borderId="0" xfId="2" applyFont="1"/>
    <xf numFmtId="164" fontId="14" fillId="0" borderId="0" xfId="2" applyFont="1" applyAlignment="1">
      <alignment horizontal="center" vertical="center"/>
    </xf>
    <xf numFmtId="167" fontId="0" fillId="11" borderId="0" xfId="0" applyNumberFormat="1" applyFill="1" applyAlignment="1">
      <alignment horizontal="center"/>
    </xf>
    <xf numFmtId="167" fontId="0" fillId="17" borderId="0" xfId="0" applyNumberFormat="1" applyFill="1" applyAlignment="1">
      <alignment horizontal="center"/>
    </xf>
    <xf numFmtId="0" fontId="14" fillId="17" borderId="0" xfId="0" applyFont="1" applyFill="1" applyAlignment="1">
      <alignment horizontal="center" vertical="center"/>
    </xf>
    <xf numFmtId="43" fontId="14" fillId="0" borderId="0" xfId="0" applyNumberFormat="1" applyFont="1" applyAlignment="1">
      <alignment horizontal="center" vertical="center"/>
    </xf>
    <xf numFmtId="167" fontId="0" fillId="13" borderId="0" xfId="0" applyNumberFormat="1" applyFill="1" applyAlignment="1">
      <alignment horizontal="center"/>
    </xf>
    <xf numFmtId="3" fontId="2" fillId="0" borderId="18" xfId="0" applyNumberFormat="1" applyFont="1" applyBorder="1" applyAlignment="1">
      <alignment horizontal="center" vertical="center"/>
    </xf>
    <xf numFmtId="164" fontId="14" fillId="15" borderId="0" xfId="2" applyFont="1" applyFill="1" applyAlignment="1">
      <alignment horizontal="center" vertical="center"/>
    </xf>
    <xf numFmtId="0" fontId="14" fillId="15" borderId="0" xfId="0" applyFont="1" applyFill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7" fontId="0" fillId="30" borderId="0" xfId="0" applyNumberFormat="1" applyFill="1" applyAlignment="1">
      <alignment horizontal="center"/>
    </xf>
    <xf numFmtId="0" fontId="0" fillId="30" borderId="0" xfId="0" applyFill="1" applyAlignment="1">
      <alignment horizontal="center"/>
    </xf>
    <xf numFmtId="0" fontId="14" fillId="6" borderId="2" xfId="0" applyFont="1" applyFill="1" applyBorder="1" applyAlignment="1">
      <alignment horizontal="center" vertical="center"/>
    </xf>
    <xf numFmtId="0" fontId="0" fillId="31" borderId="0" xfId="0" applyFill="1" applyAlignment="1">
      <alignment horizontal="center"/>
    </xf>
    <xf numFmtId="167" fontId="0" fillId="31" borderId="0" xfId="0" applyNumberFormat="1" applyFill="1" applyAlignment="1">
      <alignment horizontal="center" readingOrder="2"/>
    </xf>
    <xf numFmtId="167" fontId="0" fillId="31" borderId="0" xfId="0" applyNumberFormat="1" applyFill="1" applyAlignment="1">
      <alignment horizontal="center"/>
    </xf>
    <xf numFmtId="165" fontId="0" fillId="0" borderId="0" xfId="2" applyNumberFormat="1" applyFont="1"/>
    <xf numFmtId="169" fontId="0" fillId="0" borderId="0" xfId="0" applyNumberFormat="1"/>
    <xf numFmtId="170" fontId="14" fillId="0" borderId="0" xfId="0" applyNumberFormat="1" applyFont="1" applyAlignment="1">
      <alignment horizontal="center" vertical="center"/>
    </xf>
    <xf numFmtId="165" fontId="14" fillId="16" borderId="0" xfId="2" applyNumberFormat="1" applyFont="1" applyFill="1" applyAlignment="1">
      <alignment horizontal="center" vertical="center"/>
    </xf>
    <xf numFmtId="170" fontId="14" fillId="16" borderId="0" xfId="0" applyNumberFormat="1" applyFont="1" applyFill="1" applyAlignment="1">
      <alignment horizontal="center" vertical="center"/>
    </xf>
    <xf numFmtId="165" fontId="14" fillId="16" borderId="0" xfId="0" applyNumberFormat="1" applyFont="1" applyFill="1" applyAlignment="1">
      <alignment horizontal="center" vertical="center"/>
    </xf>
    <xf numFmtId="43" fontId="14" fillId="16" borderId="0" xfId="0" applyNumberFormat="1" applyFont="1" applyFill="1" applyAlignment="1">
      <alignment horizontal="center" vertical="center"/>
    </xf>
    <xf numFmtId="170" fontId="26" fillId="16" borderId="0" xfId="0" applyNumberFormat="1" applyFont="1" applyFill="1" applyAlignment="1">
      <alignment horizontal="center" vertical="center"/>
    </xf>
    <xf numFmtId="165" fontId="14" fillId="6" borderId="0" xfId="2" applyNumberFormat="1" applyFont="1" applyFill="1" applyAlignment="1">
      <alignment horizontal="center" vertical="center"/>
    </xf>
    <xf numFmtId="165" fontId="14" fillId="6" borderId="0" xfId="0" applyNumberFormat="1" applyFont="1" applyFill="1" applyAlignment="1">
      <alignment horizontal="center" vertical="center"/>
    </xf>
    <xf numFmtId="167" fontId="0" fillId="6" borderId="0" xfId="0" applyNumberFormat="1" applyFill="1" applyAlignment="1">
      <alignment horizontal="center"/>
    </xf>
    <xf numFmtId="165" fontId="14" fillId="31" borderId="0" xfId="2" applyNumberFormat="1" applyFont="1" applyFill="1" applyAlignment="1">
      <alignment horizontal="center" vertical="center"/>
    </xf>
    <xf numFmtId="0" fontId="14" fillId="31" borderId="0" xfId="0" applyFont="1" applyFill="1" applyAlignment="1">
      <alignment horizontal="center" vertical="center"/>
    </xf>
    <xf numFmtId="165" fontId="14" fillId="31" borderId="0" xfId="0" applyNumberFormat="1" applyFont="1" applyFill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0" fontId="0" fillId="0" borderId="1" xfId="0" applyBorder="1"/>
    <xf numFmtId="0" fontId="0" fillId="32" borderId="0" xfId="0" applyFill="1" applyAlignment="1">
      <alignment horizontal="center"/>
    </xf>
    <xf numFmtId="167" fontId="0" fillId="32" borderId="0" xfId="0" applyNumberFormat="1" applyFill="1" applyAlignment="1">
      <alignment horizontal="center" readingOrder="2"/>
    </xf>
    <xf numFmtId="167" fontId="0" fillId="32" borderId="0" xfId="0" applyNumberFormat="1" applyFill="1" applyAlignment="1">
      <alignment horizontal="center"/>
    </xf>
    <xf numFmtId="0" fontId="14" fillId="7" borderId="1" xfId="0" applyFont="1" applyFill="1" applyBorder="1" applyAlignment="1">
      <alignment horizontal="center" vertical="center"/>
    </xf>
    <xf numFmtId="167" fontId="14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67" fontId="0" fillId="9" borderId="0" xfId="0" applyNumberFormat="1" applyFill="1" applyAlignment="1">
      <alignment horizontal="center"/>
    </xf>
    <xf numFmtId="167" fontId="10" fillId="0" borderId="0" xfId="2" applyNumberFormat="1" applyFont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4" borderId="0" xfId="0" applyFill="1" applyAlignment="1">
      <alignment horizontal="right" vertical="center"/>
    </xf>
    <xf numFmtId="0" fontId="0" fillId="8" borderId="0" xfId="0" applyFill="1" applyAlignment="1">
      <alignment horizontal="center" vertical="center"/>
    </xf>
    <xf numFmtId="0" fontId="0" fillId="26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7" borderId="0" xfId="0" applyFill="1" applyAlignment="1">
      <alignment horizontal="center" vertical="center"/>
    </xf>
    <xf numFmtId="0" fontId="0" fillId="10" borderId="0" xfId="0" applyFill="1" applyAlignment="1">
      <alignment horizontal="center" vertical="top"/>
    </xf>
    <xf numFmtId="0" fontId="0" fillId="19" borderId="0" xfId="0" applyFill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3" fontId="2" fillId="12" borderId="2" xfId="0" applyNumberFormat="1" applyFont="1" applyFill="1" applyBorder="1" applyAlignment="1">
      <alignment horizontal="center" vertical="center"/>
    </xf>
    <xf numFmtId="3" fontId="2" fillId="12" borderId="6" xfId="0" applyNumberFormat="1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/>
    </xf>
    <xf numFmtId="3" fontId="12" fillId="0" borderId="6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67" fontId="12" fillId="0" borderId="2" xfId="0" applyNumberFormat="1" applyFont="1" applyBorder="1" applyAlignment="1">
      <alignment horizontal="center" vertical="center"/>
    </xf>
    <xf numFmtId="167" fontId="12" fillId="0" borderId="6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3" fontId="2" fillId="3" borderId="2" xfId="0" applyNumberFormat="1" applyFont="1" applyFill="1" applyBorder="1" applyAlignment="1">
      <alignment horizontal="center" vertical="center"/>
    </xf>
    <xf numFmtId="3" fontId="2" fillId="3" borderId="6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3" fontId="2" fillId="7" borderId="2" xfId="0" applyNumberFormat="1" applyFont="1" applyFill="1" applyBorder="1" applyAlignment="1">
      <alignment horizontal="center" vertical="center"/>
    </xf>
    <xf numFmtId="3" fontId="2" fillId="7" borderId="6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3" fontId="2" fillId="12" borderId="5" xfId="0" applyNumberFormat="1" applyFont="1" applyFill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</cellXfs>
  <cellStyles count="4">
    <cellStyle name="Comma" xfId="2" builtinId="3"/>
    <cellStyle name="Hyperlink" xfId="3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D:\Backup%20Mahdizadeh%2014000317\Drive%20E\mehdizadeh\&#1575;&#1587;&#1606;&#1575;&#1583;%20&#1582;&#1585;&#1740;&#1583;\&#1602;&#1585;&#1575;&#1585;&#1583;&#1575;&#1583;&#1607;&#1575;%20&#1740;%20&#1576;&#1608;&#1585;&#1587;&#1740;\&#1608;&#1585;&#1602;\1401595503.pdf" TargetMode="Externa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&#1602;&#1585;&#1575;&#1585;&#1583;&#1575;&#1583;&#1607;&#1575;&#1740;%20&#1608;&#1705;&#1740;&#1608;&#1605;\1401665047-14011665048.pdf" TargetMode="External"/><Relationship Id="rId1" Type="http://schemas.openxmlformats.org/officeDocument/2006/relationships/hyperlink" Target="&#1602;&#1585;&#1575;&#1585;&#1583;&#1575;&#1583;&#1607;&#1575;&#1740;%20&#1608;&#1705;&#1740;&#1608;&#1605;\1401665047-14011665048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file:///D:\Backup%20Mahdizadeh%2014000317\Drive%20E\mehdizadeh\&#1575;&#1587;&#1606;&#1575;&#1583;%20&#1582;&#1585;&#1740;&#1583;\&#1602;&#1585;&#1575;&#1585;&#1583;&#1575;&#1583;&#1607;&#1575;%20&#1740;%20&#1576;&#1608;&#1585;&#1587;&#1740;\&#1608;&#1705;&#1740;&#1608;&#1605;\&#1576;&#1606;&#1583;&#1585;&#1593;&#1576;&#1575;&#1587;%20&#1608;%20&#1587;&#1575;&#1740;&#1585;\1401591693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rightToLeft="1" workbookViewId="0">
      <pane ySplit="1" topLeftCell="A20" activePane="bottomLeft" state="frozen"/>
      <selection pane="bottomLeft" activeCell="B23" sqref="B23"/>
    </sheetView>
  </sheetViews>
  <sheetFormatPr defaultColWidth="9.109375" defaultRowHeight="22.8" x14ac:dyDescent="0.8"/>
  <cols>
    <col min="1" max="1" width="12.88671875" style="31" customWidth="1"/>
    <col min="2" max="2" width="24.109375" style="65" customWidth="1"/>
    <col min="3" max="3" width="4.33203125" style="66" customWidth="1"/>
    <col min="4" max="4" width="16.44140625" style="67" customWidth="1"/>
    <col min="5" max="5" width="18.6640625" style="31" customWidth="1"/>
    <col min="6" max="6" width="9.109375" style="34"/>
    <col min="7" max="7" width="9.109375" style="32"/>
    <col min="8" max="11" width="9.109375" style="31"/>
    <col min="12" max="13" width="9.109375" style="32"/>
    <col min="14" max="16384" width="9.109375" style="31"/>
  </cols>
  <sheetData>
    <row r="1" spans="1:7" ht="44.25" customHeight="1" x14ac:dyDescent="0.8">
      <c r="A1" s="272" t="s">
        <v>426</v>
      </c>
      <c r="B1" s="272"/>
      <c r="C1" s="272"/>
      <c r="D1" s="272"/>
      <c r="E1" s="272"/>
    </row>
    <row r="2" spans="1:7" x14ac:dyDescent="0.8">
      <c r="A2" s="271" t="s">
        <v>403</v>
      </c>
      <c r="B2" s="271"/>
      <c r="C2" s="31"/>
      <c r="D2" s="271" t="s">
        <v>425</v>
      </c>
      <c r="E2" s="271"/>
      <c r="F2" s="31"/>
      <c r="G2" s="31"/>
    </row>
    <row r="3" spans="1:7" ht="24.6" x14ac:dyDescent="0.8">
      <c r="A3" s="69" t="s">
        <v>423</v>
      </c>
      <c r="B3" s="70" t="s">
        <v>422</v>
      </c>
      <c r="D3" s="69" t="s">
        <v>423</v>
      </c>
      <c r="E3" s="70" t="s">
        <v>422</v>
      </c>
    </row>
    <row r="4" spans="1:7" ht="30" customHeight="1" x14ac:dyDescent="0.8">
      <c r="A4" s="33" t="s">
        <v>404</v>
      </c>
      <c r="B4" s="104">
        <v>15500000</v>
      </c>
      <c r="C4" s="270"/>
      <c r="D4" s="33" t="s">
        <v>404</v>
      </c>
      <c r="E4" s="71">
        <v>2000000</v>
      </c>
    </row>
    <row r="5" spans="1:7" ht="30" customHeight="1" x14ac:dyDescent="0.8">
      <c r="A5" s="33" t="s">
        <v>405</v>
      </c>
      <c r="B5" s="104">
        <v>14800000</v>
      </c>
      <c r="C5" s="270"/>
      <c r="D5" s="33" t="s">
        <v>405</v>
      </c>
      <c r="E5" s="71">
        <v>15250000</v>
      </c>
    </row>
    <row r="6" spans="1:7" ht="30" customHeight="1" x14ac:dyDescent="0.8">
      <c r="A6" s="33" t="s">
        <v>406</v>
      </c>
      <c r="B6" s="104">
        <v>23300000</v>
      </c>
      <c r="C6" s="270"/>
      <c r="D6" s="33" t="s">
        <v>406</v>
      </c>
      <c r="E6" s="71">
        <v>7207000</v>
      </c>
    </row>
    <row r="7" spans="1:7" ht="30" customHeight="1" x14ac:dyDescent="0.8">
      <c r="A7" s="33" t="s">
        <v>407</v>
      </c>
      <c r="B7" s="104">
        <v>7200000</v>
      </c>
      <c r="C7" s="270"/>
      <c r="D7" s="33" t="s">
        <v>407</v>
      </c>
      <c r="E7" s="71">
        <v>6400000</v>
      </c>
    </row>
    <row r="8" spans="1:7" ht="30" customHeight="1" x14ac:dyDescent="0.8">
      <c r="A8" s="33" t="s">
        <v>408</v>
      </c>
      <c r="B8" s="104">
        <v>2000000</v>
      </c>
      <c r="C8" s="270"/>
      <c r="D8" s="33" t="s">
        <v>408</v>
      </c>
      <c r="E8" s="71">
        <v>1600000</v>
      </c>
    </row>
    <row r="9" spans="1:7" ht="30" customHeight="1" x14ac:dyDescent="0.8">
      <c r="A9" s="33" t="s">
        <v>409</v>
      </c>
      <c r="B9" s="104">
        <v>2300000</v>
      </c>
      <c r="C9" s="270"/>
      <c r="D9" s="33" t="s">
        <v>409</v>
      </c>
      <c r="E9" s="71">
        <v>400000</v>
      </c>
    </row>
    <row r="10" spans="1:7" ht="30" customHeight="1" x14ac:dyDescent="0.8">
      <c r="A10" s="33" t="s">
        <v>410</v>
      </c>
      <c r="B10" s="71">
        <v>0</v>
      </c>
      <c r="C10" s="270"/>
      <c r="D10" s="33" t="s">
        <v>410</v>
      </c>
      <c r="E10" s="71">
        <v>0</v>
      </c>
    </row>
    <row r="11" spans="1:7" ht="30" customHeight="1" x14ac:dyDescent="0.8">
      <c r="A11" s="33" t="s">
        <v>411</v>
      </c>
      <c r="B11" s="71">
        <v>0</v>
      </c>
      <c r="C11" s="270"/>
      <c r="D11" s="33" t="s">
        <v>411</v>
      </c>
      <c r="E11" s="71">
        <v>0</v>
      </c>
    </row>
    <row r="12" spans="1:7" ht="30" customHeight="1" x14ac:dyDescent="0.8">
      <c r="A12" s="33" t="s">
        <v>412</v>
      </c>
      <c r="B12" s="104">
        <v>2000000</v>
      </c>
      <c r="C12" s="270"/>
      <c r="D12" s="33" t="s">
        <v>412</v>
      </c>
      <c r="E12" s="71">
        <v>1700000</v>
      </c>
    </row>
    <row r="13" spans="1:7" ht="30" customHeight="1" x14ac:dyDescent="0.8">
      <c r="A13" s="33" t="s">
        <v>413</v>
      </c>
      <c r="B13" s="104">
        <v>13800000</v>
      </c>
      <c r="C13" s="270"/>
      <c r="D13" s="33" t="s">
        <v>413</v>
      </c>
      <c r="E13" s="71">
        <v>0</v>
      </c>
    </row>
    <row r="14" spans="1:7" ht="30" customHeight="1" x14ac:dyDescent="0.8">
      <c r="A14" s="33" t="s">
        <v>414</v>
      </c>
      <c r="B14" s="104">
        <v>11500000</v>
      </c>
      <c r="C14" s="270"/>
      <c r="D14" s="33" t="s">
        <v>414</v>
      </c>
      <c r="E14" s="71">
        <v>2200000</v>
      </c>
    </row>
    <row r="15" spans="1:7" ht="30" customHeight="1" x14ac:dyDescent="0.8">
      <c r="A15" s="33" t="s">
        <v>415</v>
      </c>
      <c r="B15" s="104">
        <v>37400000</v>
      </c>
      <c r="C15" s="270"/>
      <c r="D15" s="33" t="s">
        <v>415</v>
      </c>
      <c r="E15" s="71">
        <v>0</v>
      </c>
    </row>
    <row r="16" spans="1:7" ht="47.25" customHeight="1" x14ac:dyDescent="0.8">
      <c r="A16" s="73" t="s">
        <v>424</v>
      </c>
      <c r="B16" s="72">
        <f>SUM(B4:B15)</f>
        <v>129800000</v>
      </c>
      <c r="C16" s="68"/>
      <c r="D16" s="73" t="s">
        <v>424</v>
      </c>
      <c r="E16" s="72">
        <f>SUM(E4:E15)</f>
        <v>36757000</v>
      </c>
    </row>
    <row r="17" spans="1:13" ht="30" customHeight="1" x14ac:dyDescent="0.8">
      <c r="A17" s="33" t="s">
        <v>416</v>
      </c>
      <c r="B17" s="104">
        <v>8000000</v>
      </c>
      <c r="C17" s="270"/>
      <c r="D17" s="33" t="s">
        <v>416</v>
      </c>
      <c r="E17" s="71">
        <v>0</v>
      </c>
    </row>
    <row r="18" spans="1:13" ht="30" customHeight="1" x14ac:dyDescent="0.8">
      <c r="A18" s="33" t="s">
        <v>417</v>
      </c>
      <c r="B18" s="104">
        <v>12500000</v>
      </c>
      <c r="C18" s="270"/>
      <c r="D18" s="33" t="s">
        <v>417</v>
      </c>
      <c r="E18" s="71">
        <v>0</v>
      </c>
    </row>
    <row r="19" spans="1:13" ht="30" customHeight="1" x14ac:dyDescent="0.8">
      <c r="A19" s="33" t="s">
        <v>418</v>
      </c>
      <c r="B19" s="104">
        <v>24800000</v>
      </c>
      <c r="C19" s="270"/>
      <c r="D19" s="33" t="s">
        <v>418</v>
      </c>
      <c r="E19" s="71">
        <v>2000000</v>
      </c>
    </row>
    <row r="20" spans="1:13" ht="30" customHeight="1" x14ac:dyDescent="0.8">
      <c r="A20" s="33" t="s">
        <v>419</v>
      </c>
      <c r="B20" s="71">
        <v>37000000</v>
      </c>
      <c r="C20" s="270"/>
      <c r="D20" s="33" t="s">
        <v>419</v>
      </c>
      <c r="E20" s="71">
        <v>2700000</v>
      </c>
    </row>
    <row r="21" spans="1:13" ht="30" customHeight="1" x14ac:dyDescent="0.8">
      <c r="A21" s="33" t="s">
        <v>420</v>
      </c>
      <c r="B21" s="71">
        <v>0</v>
      </c>
      <c r="C21" s="270"/>
      <c r="D21" s="33" t="s">
        <v>420</v>
      </c>
      <c r="E21" s="71">
        <v>0</v>
      </c>
    </row>
    <row r="22" spans="1:13" ht="30" customHeight="1" x14ac:dyDescent="0.8">
      <c r="A22" s="33" t="s">
        <v>421</v>
      </c>
      <c r="B22" s="71">
        <v>10000000</v>
      </c>
      <c r="C22" s="270"/>
      <c r="D22" s="33" t="s">
        <v>421</v>
      </c>
      <c r="E22" s="71">
        <v>8000000</v>
      </c>
    </row>
    <row r="23" spans="1:13" s="76" customFormat="1" ht="51.75" customHeight="1" x14ac:dyDescent="0.3">
      <c r="A23" s="73" t="s">
        <v>424</v>
      </c>
      <c r="B23" s="72">
        <f>SUM(B17:B22)</f>
        <v>92300000</v>
      </c>
      <c r="C23" s="66"/>
      <c r="D23" s="73" t="s">
        <v>424</v>
      </c>
      <c r="E23" s="72">
        <f>SUM(E17:E22)</f>
        <v>12700000</v>
      </c>
      <c r="F23" s="74"/>
      <c r="G23" s="75"/>
      <c r="L23" s="75"/>
      <c r="M23" s="75"/>
    </row>
  </sheetData>
  <mergeCells count="5">
    <mergeCell ref="C17:C22"/>
    <mergeCell ref="C4:C15"/>
    <mergeCell ref="A2:B2"/>
    <mergeCell ref="D2:E2"/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3F80E-10F1-4714-A79E-A9AA9E87EA43}">
  <dimension ref="A1:Q76"/>
  <sheetViews>
    <sheetView rightToLeft="1" topLeftCell="A64" workbookViewId="0">
      <selection activeCell="J76" sqref="J76"/>
    </sheetView>
  </sheetViews>
  <sheetFormatPr defaultColWidth="9.109375" defaultRowHeight="18.600000000000001" x14ac:dyDescent="0.3"/>
  <cols>
    <col min="1" max="1" width="5" style="139" customWidth="1"/>
    <col min="2" max="2" width="19.44140625" style="139" customWidth="1"/>
    <col min="3" max="3" width="19.5546875" style="139" customWidth="1"/>
    <col min="4" max="4" width="17.6640625" style="139" customWidth="1"/>
    <col min="5" max="5" width="16.6640625" style="144" customWidth="1"/>
    <col min="6" max="6" width="16.109375" style="144" customWidth="1"/>
    <col min="7" max="7" width="8.88671875"/>
    <col min="8" max="8" width="9.109375" style="139"/>
    <col min="9" max="9" width="12" style="139" customWidth="1"/>
    <col min="10" max="10" width="12.5546875" style="139" customWidth="1"/>
    <col min="11" max="11" width="16.88671875" style="139" customWidth="1"/>
    <col min="12" max="12" width="17.88671875" style="139" customWidth="1"/>
    <col min="13" max="13" width="22" style="139" customWidth="1"/>
    <col min="14" max="14" width="19.109375" style="139" bestFit="1" customWidth="1"/>
    <col min="15" max="15" width="17.109375" style="139" bestFit="1" customWidth="1"/>
    <col min="16" max="16" width="17.6640625" style="139" customWidth="1"/>
    <col min="17" max="17" width="15" style="139" bestFit="1" customWidth="1"/>
    <col min="18" max="16384" width="9.109375" style="139"/>
  </cols>
  <sheetData>
    <row r="1" spans="1:7" ht="28.5" customHeight="1" x14ac:dyDescent="0.3">
      <c r="A1" s="140" t="s">
        <v>4</v>
      </c>
      <c r="B1" s="140" t="s">
        <v>599</v>
      </c>
      <c r="C1" s="140" t="s">
        <v>601</v>
      </c>
      <c r="D1" s="140" t="s">
        <v>598</v>
      </c>
      <c r="E1" s="142" t="s">
        <v>600</v>
      </c>
      <c r="F1" s="142" t="s">
        <v>604</v>
      </c>
    </row>
    <row r="2" spans="1:7" s="148" customFormat="1" ht="28.5" customHeight="1" x14ac:dyDescent="0.3">
      <c r="A2" s="141">
        <v>1</v>
      </c>
      <c r="B2" s="141" t="s">
        <v>626</v>
      </c>
      <c r="C2" s="141">
        <v>1400001842</v>
      </c>
      <c r="D2" s="141" t="s">
        <v>606</v>
      </c>
      <c r="E2" s="143">
        <v>400000</v>
      </c>
      <c r="F2" s="143">
        <v>206500</v>
      </c>
      <c r="G2" s="147"/>
    </row>
    <row r="3" spans="1:7" s="148" customFormat="1" ht="28.5" customHeight="1" x14ac:dyDescent="0.3">
      <c r="A3" s="141">
        <v>2</v>
      </c>
      <c r="B3" s="141" t="s">
        <v>627</v>
      </c>
      <c r="C3" s="141">
        <v>1400004415</v>
      </c>
      <c r="D3" s="141" t="s">
        <v>603</v>
      </c>
      <c r="E3" s="143">
        <v>500000</v>
      </c>
      <c r="F3" s="143">
        <v>188995</v>
      </c>
      <c r="G3" s="147"/>
    </row>
    <row r="4" spans="1:7" s="148" customFormat="1" ht="28.5" customHeight="1" x14ac:dyDescent="0.3">
      <c r="A4" s="141">
        <v>3</v>
      </c>
      <c r="B4" s="141" t="s">
        <v>628</v>
      </c>
      <c r="C4" s="141">
        <v>1400014455</v>
      </c>
      <c r="D4" s="141" t="s">
        <v>606</v>
      </c>
      <c r="E4" s="143">
        <v>800000</v>
      </c>
      <c r="F4" s="143">
        <v>238001</v>
      </c>
      <c r="G4" s="147"/>
    </row>
    <row r="5" spans="1:7" s="148" customFormat="1" ht="28.5" customHeight="1" x14ac:dyDescent="0.3">
      <c r="A5" s="141">
        <v>4</v>
      </c>
      <c r="B5" s="141" t="s">
        <v>597</v>
      </c>
      <c r="C5" s="141">
        <v>1400027294</v>
      </c>
      <c r="D5" s="141" t="s">
        <v>603</v>
      </c>
      <c r="E5" s="143">
        <v>50000</v>
      </c>
      <c r="F5" s="143">
        <v>238000</v>
      </c>
      <c r="G5" s="147"/>
    </row>
    <row r="6" spans="1:7" s="148" customFormat="1" ht="28.5" customHeight="1" x14ac:dyDescent="0.3">
      <c r="A6" s="141">
        <v>5</v>
      </c>
      <c r="B6" s="141" t="s">
        <v>629</v>
      </c>
      <c r="C6" s="141">
        <v>1400031000</v>
      </c>
      <c r="D6" s="141" t="s">
        <v>603</v>
      </c>
      <c r="E6" s="143">
        <v>500000</v>
      </c>
      <c r="F6" s="143">
        <v>237616</v>
      </c>
      <c r="G6" s="147"/>
    </row>
    <row r="7" spans="1:7" ht="30" customHeight="1" x14ac:dyDescent="0.3">
      <c r="A7" s="141">
        <v>6</v>
      </c>
      <c r="B7" s="141" t="s">
        <v>602</v>
      </c>
      <c r="C7" s="141">
        <v>1400046376</v>
      </c>
      <c r="D7" s="141" t="s">
        <v>603</v>
      </c>
      <c r="E7" s="143">
        <v>150000</v>
      </c>
      <c r="F7" s="143">
        <v>228000</v>
      </c>
    </row>
    <row r="8" spans="1:7" ht="30" customHeight="1" x14ac:dyDescent="0.3">
      <c r="A8" s="141">
        <v>7</v>
      </c>
      <c r="B8" s="141" t="s">
        <v>605</v>
      </c>
      <c r="C8" s="141">
        <v>1400036283</v>
      </c>
      <c r="D8" s="141" t="s">
        <v>606</v>
      </c>
      <c r="E8" s="143">
        <v>1000000</v>
      </c>
      <c r="F8" s="143">
        <v>233700</v>
      </c>
    </row>
    <row r="9" spans="1:7" ht="30" customHeight="1" x14ac:dyDescent="0.3">
      <c r="A9" s="141">
        <v>8</v>
      </c>
      <c r="B9" s="141" t="s">
        <v>612</v>
      </c>
      <c r="C9" s="141">
        <v>1400054208</v>
      </c>
      <c r="D9" s="141" t="s">
        <v>603</v>
      </c>
      <c r="E9" s="143">
        <v>500000</v>
      </c>
      <c r="F9" s="143">
        <v>224821</v>
      </c>
    </row>
    <row r="10" spans="1:7" ht="30" customHeight="1" x14ac:dyDescent="0.3">
      <c r="A10" s="141">
        <v>9</v>
      </c>
      <c r="B10" s="141" t="s">
        <v>614</v>
      </c>
      <c r="C10" s="141">
        <v>1400055323</v>
      </c>
      <c r="D10" s="141" t="s">
        <v>606</v>
      </c>
      <c r="E10" s="143">
        <v>700000</v>
      </c>
      <c r="F10" s="143">
        <v>245700</v>
      </c>
    </row>
    <row r="11" spans="1:7" ht="30" customHeight="1" x14ac:dyDescent="0.3">
      <c r="A11" s="141">
        <v>10</v>
      </c>
      <c r="B11" s="141" t="s">
        <v>619</v>
      </c>
      <c r="C11" s="141">
        <v>1400087705</v>
      </c>
      <c r="D11" s="141" t="s">
        <v>606</v>
      </c>
      <c r="E11" s="143">
        <v>700000</v>
      </c>
      <c r="F11" s="143">
        <v>226500</v>
      </c>
    </row>
    <row r="12" spans="1:7" ht="30" customHeight="1" x14ac:dyDescent="0.3">
      <c r="A12" s="141">
        <v>11</v>
      </c>
      <c r="B12" s="141" t="s">
        <v>631</v>
      </c>
      <c r="C12" s="141">
        <v>1400113693</v>
      </c>
      <c r="D12" s="141" t="s">
        <v>606</v>
      </c>
      <c r="E12" s="143">
        <v>400000</v>
      </c>
      <c r="F12" s="143">
        <v>237800</v>
      </c>
    </row>
    <row r="13" spans="1:7" ht="30" customHeight="1" x14ac:dyDescent="0.3">
      <c r="A13" s="141">
        <v>12</v>
      </c>
      <c r="B13" s="141" t="s">
        <v>636</v>
      </c>
      <c r="C13" s="141">
        <v>1400129173</v>
      </c>
      <c r="D13" s="141" t="s">
        <v>603</v>
      </c>
      <c r="E13" s="143">
        <v>1000000</v>
      </c>
      <c r="F13" s="143">
        <v>230700</v>
      </c>
      <c r="G13" s="158" t="s">
        <v>639</v>
      </c>
    </row>
    <row r="14" spans="1:7" ht="30" customHeight="1" x14ac:dyDescent="0.3">
      <c r="A14" s="141">
        <v>13</v>
      </c>
      <c r="B14" s="141" t="s">
        <v>647</v>
      </c>
      <c r="C14" s="141">
        <v>1400144221</v>
      </c>
      <c r="D14" s="141" t="s">
        <v>606</v>
      </c>
      <c r="E14" s="143">
        <v>1000000</v>
      </c>
      <c r="F14" s="143">
        <v>242779</v>
      </c>
      <c r="G14" s="158" t="s">
        <v>639</v>
      </c>
    </row>
    <row r="15" spans="1:7" ht="30" customHeight="1" x14ac:dyDescent="0.3">
      <c r="A15" s="141">
        <v>14</v>
      </c>
      <c r="B15" s="141" t="s">
        <v>648</v>
      </c>
      <c r="C15" s="141">
        <v>1400146497</v>
      </c>
      <c r="D15" s="141" t="s">
        <v>603</v>
      </c>
      <c r="E15" s="143">
        <v>500000</v>
      </c>
      <c r="F15" s="143">
        <v>240979</v>
      </c>
      <c r="G15" s="158" t="s">
        <v>639</v>
      </c>
    </row>
    <row r="16" spans="1:7" ht="30" customHeight="1" x14ac:dyDescent="0.3">
      <c r="A16" s="141">
        <v>15</v>
      </c>
      <c r="B16" s="141" t="s">
        <v>650</v>
      </c>
      <c r="C16" s="141">
        <v>1400161030</v>
      </c>
      <c r="D16" s="141" t="s">
        <v>603</v>
      </c>
      <c r="E16" s="143">
        <v>100000</v>
      </c>
      <c r="F16" s="143">
        <v>246100</v>
      </c>
      <c r="G16" s="158" t="s">
        <v>573</v>
      </c>
    </row>
    <row r="17" spans="1:10" ht="30" customHeight="1" x14ac:dyDescent="0.3">
      <c r="A17" s="141">
        <v>16</v>
      </c>
      <c r="B17" s="141" t="s">
        <v>653</v>
      </c>
      <c r="C17" s="141">
        <v>1400168580</v>
      </c>
      <c r="D17" s="141" t="s">
        <v>603</v>
      </c>
      <c r="E17" s="143">
        <v>1000000</v>
      </c>
      <c r="F17" s="143">
        <v>215103</v>
      </c>
      <c r="G17" s="158" t="s">
        <v>573</v>
      </c>
    </row>
    <row r="18" spans="1:10" ht="30" customHeight="1" x14ac:dyDescent="0.3">
      <c r="A18" s="141">
        <v>17</v>
      </c>
      <c r="B18" s="141" t="s">
        <v>654</v>
      </c>
      <c r="C18" s="141">
        <v>1400174016</v>
      </c>
      <c r="D18" s="141" t="s">
        <v>606</v>
      </c>
      <c r="E18" s="143">
        <v>1100000</v>
      </c>
      <c r="F18" s="143">
        <v>236779</v>
      </c>
      <c r="G18" s="158" t="s">
        <v>639</v>
      </c>
    </row>
    <row r="19" spans="1:10" ht="30" customHeight="1" x14ac:dyDescent="0.3">
      <c r="A19" s="141">
        <v>18</v>
      </c>
      <c r="B19" s="141" t="s">
        <v>664</v>
      </c>
      <c r="C19" s="141">
        <v>1400209866</v>
      </c>
      <c r="D19" s="141" t="s">
        <v>603</v>
      </c>
      <c r="E19" s="143">
        <v>500000</v>
      </c>
      <c r="F19" s="143">
        <v>220500</v>
      </c>
      <c r="G19" s="158" t="s">
        <v>573</v>
      </c>
    </row>
    <row r="20" spans="1:10" ht="30" customHeight="1" x14ac:dyDescent="0.3">
      <c r="A20" s="141">
        <v>19</v>
      </c>
      <c r="B20" s="141" t="s">
        <v>665</v>
      </c>
      <c r="C20" s="141">
        <v>1400215520</v>
      </c>
      <c r="D20" s="141" t="s">
        <v>606</v>
      </c>
      <c r="E20" s="143">
        <v>2000000</v>
      </c>
      <c r="F20" s="143">
        <v>235337</v>
      </c>
      <c r="G20" s="158" t="s">
        <v>639</v>
      </c>
    </row>
    <row r="21" spans="1:10" ht="30" customHeight="1" x14ac:dyDescent="0.3">
      <c r="A21" s="141">
        <v>20</v>
      </c>
      <c r="B21" s="141" t="s">
        <v>667</v>
      </c>
      <c r="C21" s="141">
        <v>1400234459</v>
      </c>
      <c r="D21" s="141" t="s">
        <v>606</v>
      </c>
      <c r="E21" s="143">
        <v>2000000</v>
      </c>
      <c r="F21" s="143">
        <v>216745</v>
      </c>
      <c r="G21" s="158" t="s">
        <v>639</v>
      </c>
    </row>
    <row r="22" spans="1:10" s="176" customFormat="1" ht="30" customHeight="1" x14ac:dyDescent="0.3">
      <c r="A22" s="173">
        <v>21</v>
      </c>
      <c r="B22" s="173"/>
      <c r="C22" s="173"/>
      <c r="D22" s="173"/>
      <c r="E22" s="174"/>
      <c r="F22" s="174"/>
      <c r="G22" s="175"/>
    </row>
    <row r="23" spans="1:10" ht="30" customHeight="1" x14ac:dyDescent="0.3">
      <c r="A23" s="141"/>
      <c r="B23" s="141" t="s">
        <v>682</v>
      </c>
      <c r="C23" s="141">
        <v>1401316258</v>
      </c>
      <c r="D23" s="141" t="s">
        <v>606</v>
      </c>
      <c r="E23" s="143">
        <v>500000</v>
      </c>
      <c r="F23" s="143">
        <v>235200</v>
      </c>
      <c r="G23" s="177" t="s">
        <v>573</v>
      </c>
      <c r="H23" s="141" t="s">
        <v>683</v>
      </c>
      <c r="I23" s="141" t="s">
        <v>684</v>
      </c>
      <c r="J23" s="178" t="s">
        <v>685</v>
      </c>
    </row>
    <row r="24" spans="1:10" ht="30" customHeight="1" x14ac:dyDescent="0.3">
      <c r="A24" s="141"/>
      <c r="B24" s="141" t="s">
        <v>698</v>
      </c>
      <c r="C24" s="141">
        <v>1401393878</v>
      </c>
      <c r="D24" s="141" t="s">
        <v>606</v>
      </c>
      <c r="E24" s="143">
        <v>200000</v>
      </c>
      <c r="F24" s="143">
        <v>221779</v>
      </c>
      <c r="G24" s="177" t="s">
        <v>573</v>
      </c>
      <c r="H24" s="141" t="s">
        <v>683</v>
      </c>
      <c r="I24" s="141" t="s">
        <v>684</v>
      </c>
    </row>
    <row r="25" spans="1:10" ht="30" customHeight="1" x14ac:dyDescent="0.3">
      <c r="A25" s="141"/>
      <c r="B25" s="141" t="s">
        <v>698</v>
      </c>
      <c r="C25" s="141">
        <v>1401393888</v>
      </c>
      <c r="D25" s="141" t="s">
        <v>606</v>
      </c>
      <c r="E25" s="143">
        <v>50000</v>
      </c>
      <c r="F25" s="143">
        <v>221779</v>
      </c>
      <c r="G25" s="177" t="s">
        <v>573</v>
      </c>
      <c r="H25" s="141" t="s">
        <v>683</v>
      </c>
      <c r="I25" s="141" t="s">
        <v>684</v>
      </c>
    </row>
    <row r="26" spans="1:10" ht="30" customHeight="1" x14ac:dyDescent="0.3">
      <c r="A26" s="141"/>
      <c r="B26" s="141" t="s">
        <v>699</v>
      </c>
      <c r="C26" s="141">
        <v>1401397575</v>
      </c>
      <c r="D26" s="141" t="s">
        <v>603</v>
      </c>
      <c r="E26" s="143">
        <v>500000</v>
      </c>
      <c r="F26" s="143">
        <v>213191</v>
      </c>
      <c r="G26" s="177" t="s">
        <v>573</v>
      </c>
      <c r="H26" s="141" t="s">
        <v>700</v>
      </c>
      <c r="I26" s="141" t="s">
        <v>701</v>
      </c>
    </row>
    <row r="27" spans="1:10" ht="30" customHeight="1" x14ac:dyDescent="0.3">
      <c r="A27" s="141"/>
      <c r="B27" s="141" t="s">
        <v>716</v>
      </c>
      <c r="C27" s="141">
        <v>1401500550</v>
      </c>
      <c r="D27" s="141" t="s">
        <v>606</v>
      </c>
      <c r="E27" s="143">
        <v>250000</v>
      </c>
      <c r="F27" s="143">
        <v>221850</v>
      </c>
      <c r="G27" s="177" t="s">
        <v>573</v>
      </c>
      <c r="H27" s="141" t="s">
        <v>683</v>
      </c>
      <c r="I27" s="141" t="s">
        <v>684</v>
      </c>
    </row>
    <row r="28" spans="1:10" ht="30" customHeight="1" x14ac:dyDescent="0.3">
      <c r="A28" s="141"/>
      <c r="B28" s="141" t="s">
        <v>720</v>
      </c>
      <c r="C28" s="141">
        <v>1401528282</v>
      </c>
      <c r="D28" s="141" t="s">
        <v>603</v>
      </c>
      <c r="E28" s="143">
        <v>250000</v>
      </c>
      <c r="F28" s="143">
        <v>215100</v>
      </c>
      <c r="G28" s="177" t="s">
        <v>573</v>
      </c>
      <c r="H28" s="141" t="s">
        <v>700</v>
      </c>
      <c r="I28" s="141" t="s">
        <v>684</v>
      </c>
      <c r="J28" s="139" t="s">
        <v>744</v>
      </c>
    </row>
    <row r="29" spans="1:10" ht="30" customHeight="1" x14ac:dyDescent="0.3">
      <c r="A29" s="141"/>
      <c r="B29" s="141" t="s">
        <v>720</v>
      </c>
      <c r="C29" s="141">
        <v>1401528281</v>
      </c>
      <c r="D29" s="141" t="s">
        <v>603</v>
      </c>
      <c r="E29" s="143">
        <v>1000000</v>
      </c>
      <c r="F29" s="143">
        <v>215100</v>
      </c>
      <c r="G29" s="177" t="s">
        <v>573</v>
      </c>
      <c r="H29" s="141" t="s">
        <v>683</v>
      </c>
      <c r="I29" s="141" t="s">
        <v>684</v>
      </c>
      <c r="J29" s="139" t="s">
        <v>744</v>
      </c>
    </row>
    <row r="30" spans="1:10" ht="30" customHeight="1" x14ac:dyDescent="0.3">
      <c r="A30" s="141"/>
      <c r="B30" s="141" t="s">
        <v>720</v>
      </c>
      <c r="C30" s="141">
        <v>1401528279</v>
      </c>
      <c r="D30" s="141" t="s">
        <v>603</v>
      </c>
      <c r="E30" s="143">
        <v>1000000</v>
      </c>
      <c r="F30" s="143">
        <v>215100</v>
      </c>
      <c r="G30" s="177" t="s">
        <v>573</v>
      </c>
      <c r="H30" s="141" t="s">
        <v>700</v>
      </c>
      <c r="I30" s="141" t="s">
        <v>701</v>
      </c>
      <c r="J30" s="139" t="s">
        <v>744</v>
      </c>
    </row>
    <row r="31" spans="1:10" ht="30" customHeight="1" x14ac:dyDescent="0.3">
      <c r="A31" s="141"/>
      <c r="B31" s="141" t="s">
        <v>721</v>
      </c>
      <c r="C31" s="141">
        <v>1401536543</v>
      </c>
      <c r="D31" s="141" t="s">
        <v>606</v>
      </c>
      <c r="E31" s="143">
        <v>250000</v>
      </c>
      <c r="F31" s="143">
        <v>257100</v>
      </c>
      <c r="G31" s="177" t="s">
        <v>573</v>
      </c>
      <c r="H31" s="141" t="s">
        <v>683</v>
      </c>
      <c r="I31" s="141" t="s">
        <v>684</v>
      </c>
      <c r="J31" s="139" t="s">
        <v>744</v>
      </c>
    </row>
    <row r="32" spans="1:10" ht="30" customHeight="1" x14ac:dyDescent="0.3">
      <c r="A32" s="141"/>
      <c r="B32" s="141" t="s">
        <v>726</v>
      </c>
      <c r="C32" s="141">
        <v>1401562551</v>
      </c>
      <c r="D32" s="141" t="s">
        <v>606</v>
      </c>
      <c r="E32" s="143">
        <v>300000</v>
      </c>
      <c r="F32" s="143">
        <v>252100</v>
      </c>
      <c r="G32" s="177" t="s">
        <v>573</v>
      </c>
      <c r="H32" s="141" t="s">
        <v>683</v>
      </c>
      <c r="I32" s="141" t="s">
        <v>684</v>
      </c>
      <c r="J32" s="139" t="s">
        <v>744</v>
      </c>
    </row>
    <row r="33" spans="1:11" ht="30" customHeight="1" x14ac:dyDescent="0.3">
      <c r="A33" s="141"/>
      <c r="B33" s="141" t="s">
        <v>729</v>
      </c>
      <c r="C33" s="141">
        <v>14015773749</v>
      </c>
      <c r="D33" s="141" t="s">
        <v>603</v>
      </c>
      <c r="E33" s="143">
        <v>500000</v>
      </c>
      <c r="F33" s="143">
        <v>220100</v>
      </c>
      <c r="G33" s="177" t="s">
        <v>573</v>
      </c>
      <c r="H33" s="141" t="s">
        <v>683</v>
      </c>
      <c r="I33" s="141" t="s">
        <v>730</v>
      </c>
      <c r="J33" s="139" t="s">
        <v>744</v>
      </c>
    </row>
    <row r="34" spans="1:11" ht="32.25" customHeight="1" x14ac:dyDescent="0.3">
      <c r="A34" s="141"/>
      <c r="B34" s="141" t="s">
        <v>735</v>
      </c>
      <c r="C34" s="204">
        <v>1401595503</v>
      </c>
      <c r="D34" s="141" t="s">
        <v>603</v>
      </c>
      <c r="E34" s="143">
        <v>850000</v>
      </c>
      <c r="F34" s="143">
        <v>225100</v>
      </c>
      <c r="G34" s="177" t="s">
        <v>573</v>
      </c>
      <c r="H34" s="141" t="s">
        <v>736</v>
      </c>
      <c r="I34" s="205" t="s">
        <v>742</v>
      </c>
      <c r="J34" s="139" t="s">
        <v>744</v>
      </c>
    </row>
    <row r="35" spans="1:11" ht="32.25" customHeight="1" x14ac:dyDescent="0.3">
      <c r="A35" s="141"/>
      <c r="B35" s="141" t="s">
        <v>740</v>
      </c>
      <c r="C35" s="204">
        <v>1401630218</v>
      </c>
      <c r="D35" s="141" t="s">
        <v>606</v>
      </c>
      <c r="E35" s="143">
        <v>800000</v>
      </c>
      <c r="F35" s="143">
        <v>320100</v>
      </c>
      <c r="G35" s="177" t="s">
        <v>573</v>
      </c>
      <c r="H35" s="141"/>
      <c r="I35" s="205" t="s">
        <v>766</v>
      </c>
      <c r="J35" s="139" t="s">
        <v>744</v>
      </c>
    </row>
    <row r="36" spans="1:11" ht="35.25" customHeight="1" x14ac:dyDescent="0.3">
      <c r="A36" s="141"/>
      <c r="B36" s="141" t="s">
        <v>741</v>
      </c>
      <c r="C36" s="141">
        <v>1401639569</v>
      </c>
      <c r="D36" s="141" t="s">
        <v>603</v>
      </c>
      <c r="E36" s="143">
        <v>1000000</v>
      </c>
      <c r="F36" s="143">
        <v>296100</v>
      </c>
      <c r="G36" s="177" t="s">
        <v>573</v>
      </c>
      <c r="H36" s="141" t="s">
        <v>736</v>
      </c>
      <c r="I36" s="205" t="s">
        <v>743</v>
      </c>
      <c r="J36" s="139" t="s">
        <v>744</v>
      </c>
    </row>
    <row r="37" spans="1:11" ht="35.25" customHeight="1" x14ac:dyDescent="0.3">
      <c r="A37" s="141"/>
      <c r="B37" s="141" t="s">
        <v>751</v>
      </c>
      <c r="C37" s="141">
        <v>1401658475</v>
      </c>
      <c r="D37" s="141" t="s">
        <v>606</v>
      </c>
      <c r="E37" s="143">
        <v>50000</v>
      </c>
      <c r="F37" s="143">
        <v>355100</v>
      </c>
      <c r="G37" s="177" t="s">
        <v>573</v>
      </c>
      <c r="H37" s="141" t="s">
        <v>683</v>
      </c>
      <c r="I37" s="205" t="s">
        <v>765</v>
      </c>
      <c r="J37" s="139" t="s">
        <v>744</v>
      </c>
    </row>
    <row r="38" spans="1:11" ht="30" customHeight="1" x14ac:dyDescent="0.3">
      <c r="A38" s="141"/>
      <c r="B38" s="141" t="s">
        <v>751</v>
      </c>
      <c r="C38" s="141">
        <v>1401658471</v>
      </c>
      <c r="D38" s="141" t="s">
        <v>606</v>
      </c>
      <c r="E38" s="143">
        <v>250000</v>
      </c>
      <c r="F38" s="143">
        <v>355100</v>
      </c>
      <c r="G38" s="177" t="s">
        <v>573</v>
      </c>
      <c r="H38" s="141" t="s">
        <v>683</v>
      </c>
      <c r="I38" s="141" t="s">
        <v>730</v>
      </c>
      <c r="J38" s="139" t="s">
        <v>744</v>
      </c>
    </row>
    <row r="39" spans="1:11" ht="30" customHeight="1" x14ac:dyDescent="0.3">
      <c r="A39" s="141"/>
      <c r="B39" s="141" t="s">
        <v>755</v>
      </c>
      <c r="C39" s="141">
        <v>1401695230</v>
      </c>
      <c r="D39" s="141" t="s">
        <v>603</v>
      </c>
      <c r="E39" s="143">
        <v>1000000</v>
      </c>
      <c r="F39" s="143">
        <v>400100</v>
      </c>
      <c r="G39" s="177" t="s">
        <v>573</v>
      </c>
      <c r="H39" s="141" t="s">
        <v>736</v>
      </c>
      <c r="I39" s="205" t="s">
        <v>756</v>
      </c>
      <c r="J39" s="139" t="s">
        <v>744</v>
      </c>
    </row>
    <row r="40" spans="1:11" ht="30" customHeight="1" x14ac:dyDescent="0.3">
      <c r="A40" s="141"/>
      <c r="B40" s="141" t="s">
        <v>757</v>
      </c>
      <c r="C40" s="141">
        <v>1401697758</v>
      </c>
      <c r="D40" s="141" t="s">
        <v>606</v>
      </c>
      <c r="E40" s="143">
        <v>150000</v>
      </c>
      <c r="F40" s="143">
        <v>389100</v>
      </c>
      <c r="G40" s="177" t="s">
        <v>573</v>
      </c>
      <c r="H40" s="141" t="s">
        <v>683</v>
      </c>
      <c r="I40" s="141" t="s">
        <v>763</v>
      </c>
      <c r="J40" s="139" t="s">
        <v>744</v>
      </c>
    </row>
    <row r="41" spans="1:11" ht="36" customHeight="1" x14ac:dyDescent="0.3">
      <c r="A41" s="141"/>
      <c r="B41" s="141" t="s">
        <v>759</v>
      </c>
      <c r="C41" s="141">
        <v>1401710084</v>
      </c>
      <c r="D41" s="141" t="s">
        <v>603</v>
      </c>
      <c r="E41" s="143">
        <v>400000</v>
      </c>
      <c r="F41" s="143">
        <v>354100</v>
      </c>
      <c r="G41" s="177" t="s">
        <v>573</v>
      </c>
      <c r="H41" s="141" t="s">
        <v>736</v>
      </c>
      <c r="I41" s="205" t="s">
        <v>764</v>
      </c>
      <c r="J41" s="139" t="s">
        <v>744</v>
      </c>
    </row>
    <row r="42" spans="1:11" ht="30" customHeight="1" x14ac:dyDescent="0.3">
      <c r="A42" s="141"/>
      <c r="B42" s="141" t="s">
        <v>761</v>
      </c>
      <c r="C42" s="141">
        <v>1402732533</v>
      </c>
      <c r="D42" s="141" t="s">
        <v>606</v>
      </c>
      <c r="E42" s="143">
        <v>700000</v>
      </c>
      <c r="F42" s="143">
        <v>346100</v>
      </c>
      <c r="G42" s="177" t="s">
        <v>573</v>
      </c>
      <c r="H42" s="141" t="s">
        <v>683</v>
      </c>
      <c r="I42" s="141" t="s">
        <v>762</v>
      </c>
      <c r="J42" s="139" t="s">
        <v>744</v>
      </c>
    </row>
    <row r="43" spans="1:11" ht="42.75" customHeight="1" x14ac:dyDescent="0.3">
      <c r="A43" s="141"/>
      <c r="B43" s="141" t="s">
        <v>768</v>
      </c>
      <c r="C43" s="141">
        <v>1402750250</v>
      </c>
      <c r="D43" s="141" t="s">
        <v>603</v>
      </c>
      <c r="E43" s="143">
        <v>750000</v>
      </c>
      <c r="F43" s="143">
        <v>270306</v>
      </c>
      <c r="G43" s="177" t="s">
        <v>573</v>
      </c>
      <c r="H43" s="141" t="s">
        <v>736</v>
      </c>
      <c r="I43" s="205" t="s">
        <v>769</v>
      </c>
      <c r="J43" s="216" t="s">
        <v>744</v>
      </c>
    </row>
    <row r="44" spans="1:11" ht="30" customHeight="1" x14ac:dyDescent="0.3">
      <c r="A44" s="141"/>
      <c r="B44" s="141" t="s">
        <v>774</v>
      </c>
      <c r="C44" s="141">
        <v>1402768556</v>
      </c>
      <c r="D44" s="141" t="s">
        <v>603</v>
      </c>
      <c r="E44" s="143">
        <v>100000</v>
      </c>
      <c r="F44" s="143">
        <v>355100</v>
      </c>
      <c r="G44" s="177" t="s">
        <v>573</v>
      </c>
      <c r="H44" s="141" t="s">
        <v>775</v>
      </c>
      <c r="I44" s="141" t="s">
        <v>776</v>
      </c>
      <c r="J44" s="216" t="s">
        <v>744</v>
      </c>
    </row>
    <row r="45" spans="1:11" ht="30" customHeight="1" x14ac:dyDescent="0.3">
      <c r="A45" s="141"/>
      <c r="B45" s="141" t="s">
        <v>784</v>
      </c>
      <c r="C45" s="141">
        <v>1402799693</v>
      </c>
      <c r="D45" s="141" t="s">
        <v>603</v>
      </c>
      <c r="E45" s="143">
        <v>300000</v>
      </c>
      <c r="F45" s="143">
        <v>341179</v>
      </c>
      <c r="G45" s="177" t="s">
        <v>573</v>
      </c>
      <c r="H45" s="141" t="s">
        <v>683</v>
      </c>
      <c r="I45" s="141" t="s">
        <v>789</v>
      </c>
      <c r="J45" s="216" t="s">
        <v>744</v>
      </c>
      <c r="K45" s="139" t="s">
        <v>814</v>
      </c>
    </row>
    <row r="46" spans="1:11" ht="30" customHeight="1" x14ac:dyDescent="0.3">
      <c r="B46" s="141" t="s">
        <v>786</v>
      </c>
      <c r="C46" s="141">
        <v>1402807635</v>
      </c>
      <c r="D46" s="141" t="s">
        <v>603</v>
      </c>
      <c r="E46" s="143">
        <v>400000</v>
      </c>
      <c r="F46" s="143">
        <v>343779</v>
      </c>
      <c r="G46" s="177" t="s">
        <v>573</v>
      </c>
      <c r="H46" s="141" t="s">
        <v>787</v>
      </c>
      <c r="I46" s="141" t="s">
        <v>788</v>
      </c>
      <c r="J46" s="216" t="s">
        <v>744</v>
      </c>
    </row>
    <row r="47" spans="1:11" ht="30" customHeight="1" x14ac:dyDescent="0.3">
      <c r="B47" s="141" t="s">
        <v>791</v>
      </c>
      <c r="C47" s="141">
        <v>1402822412</v>
      </c>
      <c r="D47" s="141" t="s">
        <v>603</v>
      </c>
      <c r="E47" s="143">
        <v>300000</v>
      </c>
      <c r="F47" s="143">
        <v>331700</v>
      </c>
      <c r="G47" s="177" t="s">
        <v>573</v>
      </c>
      <c r="H47" s="141" t="s">
        <v>787</v>
      </c>
      <c r="I47" s="141">
        <v>0</v>
      </c>
      <c r="J47" s="216" t="s">
        <v>744</v>
      </c>
    </row>
    <row r="48" spans="1:11" ht="30" customHeight="1" x14ac:dyDescent="0.3">
      <c r="B48" s="141" t="s">
        <v>794</v>
      </c>
      <c r="C48" s="141">
        <v>1402837226</v>
      </c>
      <c r="D48" s="141" t="s">
        <v>603</v>
      </c>
      <c r="E48" s="143">
        <v>500000</v>
      </c>
      <c r="F48" s="143">
        <v>322100</v>
      </c>
      <c r="G48" s="177" t="s">
        <v>573</v>
      </c>
      <c r="H48" s="141" t="s">
        <v>787</v>
      </c>
      <c r="I48" s="141" t="s">
        <v>795</v>
      </c>
      <c r="J48" s="216" t="s">
        <v>744</v>
      </c>
    </row>
    <row r="49" spans="2:17" ht="30" customHeight="1" x14ac:dyDescent="0.3">
      <c r="B49" s="141" t="s">
        <v>798</v>
      </c>
      <c r="C49" s="141">
        <v>1402844936</v>
      </c>
      <c r="D49" s="141" t="s">
        <v>603</v>
      </c>
      <c r="E49" s="143">
        <v>450000</v>
      </c>
      <c r="F49" s="143">
        <v>319700</v>
      </c>
      <c r="G49" s="177" t="s">
        <v>573</v>
      </c>
      <c r="H49" s="141" t="s">
        <v>787</v>
      </c>
      <c r="I49" s="141" t="s">
        <v>799</v>
      </c>
      <c r="J49" s="216" t="s">
        <v>744</v>
      </c>
    </row>
    <row r="50" spans="2:17" ht="30" customHeight="1" x14ac:dyDescent="0.3">
      <c r="B50" s="141" t="s">
        <v>801</v>
      </c>
      <c r="C50" s="141">
        <v>1402854047</v>
      </c>
      <c r="D50" s="141" t="s">
        <v>603</v>
      </c>
      <c r="E50" s="143">
        <v>500000</v>
      </c>
      <c r="F50" s="143">
        <v>315662</v>
      </c>
      <c r="G50" s="177" t="s">
        <v>573</v>
      </c>
      <c r="H50" s="141" t="s">
        <v>802</v>
      </c>
      <c r="I50" s="141">
        <v>0</v>
      </c>
      <c r="J50" s="216" t="s">
        <v>744</v>
      </c>
    </row>
    <row r="51" spans="2:17" ht="30" customHeight="1" x14ac:dyDescent="0.3">
      <c r="B51" s="218" t="s">
        <v>801</v>
      </c>
      <c r="C51" s="218">
        <v>1402853955</v>
      </c>
      <c r="D51" s="218" t="s">
        <v>603</v>
      </c>
      <c r="E51" s="219">
        <v>200000</v>
      </c>
      <c r="F51" s="219">
        <v>315662</v>
      </c>
      <c r="G51" s="220" t="s">
        <v>573</v>
      </c>
      <c r="H51" s="218">
        <v>0</v>
      </c>
      <c r="I51" s="218" t="s">
        <v>803</v>
      </c>
      <c r="J51" s="216" t="s">
        <v>744</v>
      </c>
    </row>
    <row r="52" spans="2:17" ht="30" customHeight="1" x14ac:dyDescent="0.3">
      <c r="B52" s="141" t="s">
        <v>806</v>
      </c>
      <c r="C52" s="141">
        <v>1402881186</v>
      </c>
      <c r="D52" s="141" t="s">
        <v>603</v>
      </c>
      <c r="E52" s="143">
        <v>750000</v>
      </c>
      <c r="F52" s="143">
        <v>304784</v>
      </c>
      <c r="G52" s="177" t="s">
        <v>573</v>
      </c>
      <c r="H52" s="141" t="s">
        <v>808</v>
      </c>
      <c r="I52" s="141" t="s">
        <v>809</v>
      </c>
      <c r="J52" s="205" t="s">
        <v>744</v>
      </c>
      <c r="O52" s="139" t="s">
        <v>837</v>
      </c>
    </row>
    <row r="53" spans="2:17" ht="30" customHeight="1" x14ac:dyDescent="0.3">
      <c r="B53" s="141" t="s">
        <v>810</v>
      </c>
      <c r="C53" s="141">
        <v>1402889842</v>
      </c>
      <c r="D53" s="141" t="s">
        <v>603</v>
      </c>
      <c r="E53" s="143">
        <v>300000</v>
      </c>
      <c r="F53" s="143">
        <v>305189</v>
      </c>
      <c r="G53" s="177" t="s">
        <v>573</v>
      </c>
      <c r="H53" s="141" t="s">
        <v>812</v>
      </c>
      <c r="I53" s="141" t="s">
        <v>811</v>
      </c>
      <c r="J53" s="205" t="s">
        <v>744</v>
      </c>
    </row>
    <row r="54" spans="2:17" ht="30" customHeight="1" x14ac:dyDescent="0.3">
      <c r="B54" s="141" t="s">
        <v>816</v>
      </c>
      <c r="C54" s="141">
        <v>1402900750</v>
      </c>
      <c r="D54" s="141" t="s">
        <v>606</v>
      </c>
      <c r="E54" s="143">
        <v>300000</v>
      </c>
      <c r="F54" s="143">
        <v>324100</v>
      </c>
      <c r="G54" s="177" t="s">
        <v>573</v>
      </c>
      <c r="H54" s="141" t="s">
        <v>817</v>
      </c>
      <c r="I54" s="141"/>
      <c r="J54" s="205" t="s">
        <v>744</v>
      </c>
    </row>
    <row r="55" spans="2:17" ht="23.25" customHeight="1" x14ac:dyDescent="0.3">
      <c r="B55" s="141" t="s">
        <v>825</v>
      </c>
      <c r="C55" s="141">
        <v>1402933295</v>
      </c>
      <c r="D55" s="141" t="s">
        <v>606</v>
      </c>
      <c r="E55" s="143">
        <v>350000</v>
      </c>
      <c r="F55" s="143">
        <v>313516</v>
      </c>
      <c r="G55" s="177" t="s">
        <v>573</v>
      </c>
      <c r="H55" s="141" t="s">
        <v>826</v>
      </c>
      <c r="I55" s="141"/>
      <c r="J55" s="205" t="s">
        <v>744</v>
      </c>
      <c r="L55" s="139">
        <v>338500</v>
      </c>
      <c r="M55" s="228">
        <f>L55*E55</f>
        <v>118475000000</v>
      </c>
      <c r="N55" s="139">
        <f>M55*0.00117</f>
        <v>138615750</v>
      </c>
      <c r="O55" s="139" t="s">
        <v>838</v>
      </c>
      <c r="P55" s="231">
        <f>N55*0.25</f>
        <v>34653937.5</v>
      </c>
    </row>
    <row r="56" spans="2:17" x14ac:dyDescent="0.3">
      <c r="B56" s="141" t="s">
        <v>830</v>
      </c>
      <c r="C56" s="141">
        <v>1402968891</v>
      </c>
      <c r="D56" s="141" t="s">
        <v>606</v>
      </c>
      <c r="E56" s="143">
        <v>250000</v>
      </c>
      <c r="F56" s="143">
        <v>306977</v>
      </c>
      <c r="G56" s="177" t="s">
        <v>573</v>
      </c>
      <c r="H56" s="141" t="s">
        <v>831</v>
      </c>
      <c r="I56" s="141"/>
      <c r="J56" s="141" t="s">
        <v>744</v>
      </c>
      <c r="K56" s="139">
        <v>344100</v>
      </c>
      <c r="L56" s="139">
        <f>K56*E56</f>
        <v>86025000000</v>
      </c>
    </row>
    <row r="57" spans="2:17" x14ac:dyDescent="0.3">
      <c r="B57" s="141" t="s">
        <v>834</v>
      </c>
      <c r="C57" s="141">
        <v>1402978837</v>
      </c>
      <c r="D57" s="141" t="s">
        <v>603</v>
      </c>
      <c r="E57" s="143">
        <v>300000</v>
      </c>
      <c r="F57" s="143">
        <v>308703</v>
      </c>
      <c r="G57" s="177" t="s">
        <v>573</v>
      </c>
      <c r="H57" s="141"/>
      <c r="I57" s="141" t="s">
        <v>835</v>
      </c>
      <c r="J57" s="141" t="s">
        <v>744</v>
      </c>
      <c r="K57" s="139">
        <v>308703</v>
      </c>
      <c r="L57" s="139">
        <f t="shared" ref="L57:L59" si="0">K57*E57</f>
        <v>92610900000</v>
      </c>
      <c r="M57" s="228">
        <f>L56+L57</f>
        <v>178635900000</v>
      </c>
      <c r="N57" s="139">
        <f>M57*0.00117</f>
        <v>209004003</v>
      </c>
      <c r="P57" s="176">
        <f>N57*0.25</f>
        <v>52251000.75</v>
      </c>
    </row>
    <row r="58" spans="2:17" x14ac:dyDescent="0.3">
      <c r="B58" s="141" t="s">
        <v>836</v>
      </c>
      <c r="C58" s="141">
        <v>1402988453</v>
      </c>
      <c r="D58" s="141" t="s">
        <v>603</v>
      </c>
      <c r="E58" s="143">
        <v>300000</v>
      </c>
      <c r="F58" s="143">
        <v>299351</v>
      </c>
      <c r="G58" s="177" t="s">
        <v>573</v>
      </c>
      <c r="H58" s="141"/>
      <c r="I58" s="141" t="s">
        <v>835</v>
      </c>
      <c r="J58" s="141" t="s">
        <v>744</v>
      </c>
      <c r="K58" s="139">
        <v>299351</v>
      </c>
      <c r="L58" s="228">
        <f>K58*E58</f>
        <v>89805300000</v>
      </c>
      <c r="M58" s="228"/>
      <c r="P58" s="176">
        <v>600000000</v>
      </c>
    </row>
    <row r="59" spans="2:17" x14ac:dyDescent="0.3">
      <c r="B59" s="141" t="s">
        <v>842</v>
      </c>
      <c r="C59" s="141">
        <v>1402016869</v>
      </c>
      <c r="D59" s="141" t="s">
        <v>606</v>
      </c>
      <c r="E59" s="143">
        <v>250000</v>
      </c>
      <c r="F59" s="143">
        <v>365500</v>
      </c>
      <c r="G59" s="177" t="s">
        <v>573</v>
      </c>
      <c r="H59" s="141" t="s">
        <v>831</v>
      </c>
      <c r="I59" s="141" t="s">
        <v>835</v>
      </c>
      <c r="J59" s="141" t="s">
        <v>744</v>
      </c>
      <c r="K59" s="139">
        <v>365500</v>
      </c>
      <c r="L59" s="228">
        <f t="shared" si="0"/>
        <v>91375000000</v>
      </c>
      <c r="P59" s="139">
        <v>168551838</v>
      </c>
    </row>
    <row r="60" spans="2:17" x14ac:dyDescent="0.3">
      <c r="B60" s="173" t="s">
        <v>845</v>
      </c>
      <c r="C60" s="141">
        <v>1402044479</v>
      </c>
      <c r="D60" s="173" t="s">
        <v>603</v>
      </c>
      <c r="E60" s="143">
        <v>300000</v>
      </c>
      <c r="F60" s="143">
        <v>318059</v>
      </c>
      <c r="G60" s="177" t="s">
        <v>573</v>
      </c>
      <c r="I60" s="141" t="s">
        <v>835</v>
      </c>
      <c r="J60" s="141" t="s">
        <v>744</v>
      </c>
      <c r="L60" s="228">
        <f>F60*E60</f>
        <v>95417700000</v>
      </c>
      <c r="P60" s="139">
        <v>156565500</v>
      </c>
    </row>
    <row r="61" spans="2:17" x14ac:dyDescent="0.3">
      <c r="B61" s="141" t="s">
        <v>846</v>
      </c>
      <c r="C61" s="141">
        <v>1402053795</v>
      </c>
      <c r="D61" s="141" t="s">
        <v>606</v>
      </c>
      <c r="E61" s="143">
        <v>250000</v>
      </c>
      <c r="F61" s="143">
        <v>362102</v>
      </c>
      <c r="G61" s="177" t="s">
        <v>573</v>
      </c>
      <c r="H61" s="141" t="s">
        <v>831</v>
      </c>
      <c r="I61" s="141"/>
      <c r="J61" s="141" t="s">
        <v>744</v>
      </c>
      <c r="L61" s="228">
        <f t="shared" ref="L61:L62" si="1">F61*E61</f>
        <v>90525500000</v>
      </c>
    </row>
    <row r="62" spans="2:17" x14ac:dyDescent="0.3">
      <c r="B62" s="243" t="s">
        <v>849</v>
      </c>
      <c r="C62" s="218">
        <v>14020643321</v>
      </c>
      <c r="D62" s="243" t="s">
        <v>603</v>
      </c>
      <c r="E62" s="219">
        <v>250000</v>
      </c>
      <c r="F62" s="219">
        <v>318860</v>
      </c>
      <c r="G62" s="220" t="s">
        <v>573</v>
      </c>
      <c r="H62" s="218" t="s">
        <v>831</v>
      </c>
      <c r="I62" s="141"/>
      <c r="J62" s="141" t="s">
        <v>744</v>
      </c>
      <c r="L62" s="228">
        <f t="shared" si="1"/>
        <v>79715000000</v>
      </c>
    </row>
    <row r="63" spans="2:17" x14ac:dyDescent="0.3">
      <c r="B63" s="141" t="s">
        <v>853</v>
      </c>
      <c r="C63" s="141">
        <v>1402092096</v>
      </c>
      <c r="D63" s="141" t="s">
        <v>606</v>
      </c>
      <c r="E63" s="143">
        <v>300000</v>
      </c>
      <c r="F63" s="143">
        <v>337101</v>
      </c>
      <c r="G63" s="177" t="s">
        <v>573</v>
      </c>
      <c r="H63" s="141" t="s">
        <v>817</v>
      </c>
      <c r="I63" s="141"/>
      <c r="J63" s="141" t="s">
        <v>744</v>
      </c>
      <c r="L63" s="231">
        <f>F63*E63</f>
        <v>101130300000</v>
      </c>
      <c r="M63" s="228">
        <f>SUM(L63:L64)</f>
        <v>168702700000</v>
      </c>
    </row>
    <row r="64" spans="2:17" x14ac:dyDescent="0.3">
      <c r="B64" s="141" t="s">
        <v>856</v>
      </c>
      <c r="C64" s="141">
        <v>1402102637</v>
      </c>
      <c r="D64" s="141" t="s">
        <v>603</v>
      </c>
      <c r="E64" s="143">
        <v>200000</v>
      </c>
      <c r="F64" s="143">
        <v>337862</v>
      </c>
      <c r="G64" s="177" t="s">
        <v>573</v>
      </c>
      <c r="H64" s="141"/>
      <c r="I64" s="141" t="s">
        <v>857</v>
      </c>
      <c r="J64" s="141" t="s">
        <v>744</v>
      </c>
      <c r="L64" s="231">
        <f>F64*E64</f>
        <v>67572400000</v>
      </c>
      <c r="M64" s="139">
        <f>M63*0.00117</f>
        <v>197382159</v>
      </c>
      <c r="N64" s="238">
        <f>M64*0.25</f>
        <v>49345539.75</v>
      </c>
      <c r="O64" s="239">
        <f>P64*0.5</f>
        <v>2400000000</v>
      </c>
      <c r="P64" s="139">
        <f>SUM('Vb اصفهان'!H437:H446)</f>
        <v>4800000000</v>
      </c>
      <c r="Q64" s="240">
        <f>SUM(N64:O64)</f>
        <v>2449345539.75</v>
      </c>
    </row>
    <row r="65" spans="2:17" x14ac:dyDescent="0.3">
      <c r="B65" s="141" t="s">
        <v>876</v>
      </c>
      <c r="C65" s="141">
        <v>1403022026</v>
      </c>
      <c r="D65" s="141" t="s">
        <v>606</v>
      </c>
      <c r="E65" s="143">
        <v>100000</v>
      </c>
      <c r="F65" s="143">
        <v>399100</v>
      </c>
      <c r="G65" s="177" t="s">
        <v>573</v>
      </c>
      <c r="H65" s="141" t="s">
        <v>875</v>
      </c>
      <c r="I65" s="141"/>
      <c r="J65" s="141" t="s">
        <v>744</v>
      </c>
      <c r="K65" s="139">
        <v>46694700</v>
      </c>
      <c r="L65" s="228">
        <f>SUM(L58:L59)</f>
        <v>181180300000</v>
      </c>
      <c r="M65" s="139">
        <f>L65*0.00117</f>
        <v>211980951</v>
      </c>
      <c r="P65" s="231">
        <f>P58*10</f>
        <v>6000000000</v>
      </c>
    </row>
    <row r="66" spans="2:17" x14ac:dyDescent="0.3">
      <c r="B66" s="141" t="s">
        <v>877</v>
      </c>
      <c r="C66" s="141">
        <v>1403022288</v>
      </c>
      <c r="D66" s="141" t="s">
        <v>603</v>
      </c>
      <c r="E66" s="143">
        <v>500000</v>
      </c>
      <c r="F66" s="143">
        <v>399100</v>
      </c>
      <c r="G66" s="177" t="s">
        <v>573</v>
      </c>
      <c r="H66" s="141" t="s">
        <v>878</v>
      </c>
      <c r="I66" s="141" t="s">
        <v>835</v>
      </c>
      <c r="J66" s="141" t="s">
        <v>744</v>
      </c>
      <c r="K66" s="139">
        <v>230100390</v>
      </c>
      <c r="M66" s="234">
        <f>M65*0.25</f>
        <v>52995237.75</v>
      </c>
      <c r="P66" s="235">
        <f>P65*0.5</f>
        <v>3000000000</v>
      </c>
    </row>
    <row r="67" spans="2:17" x14ac:dyDescent="0.3">
      <c r="B67" s="141" t="s">
        <v>897</v>
      </c>
      <c r="C67" s="141">
        <v>1403039449</v>
      </c>
      <c r="D67" s="141" t="s">
        <v>603</v>
      </c>
      <c r="E67" s="143">
        <v>300000</v>
      </c>
      <c r="F67" s="143">
        <v>424855</v>
      </c>
      <c r="G67" s="177" t="s">
        <v>573</v>
      </c>
      <c r="H67" s="141">
        <v>0</v>
      </c>
      <c r="I67" s="141" t="s">
        <v>835</v>
      </c>
      <c r="J67" s="141" t="s">
        <v>744</v>
      </c>
      <c r="K67" s="250">
        <f>E67*F67</f>
        <v>127456500000</v>
      </c>
      <c r="L67" s="139">
        <v>149124105</v>
      </c>
    </row>
    <row r="68" spans="2:17" x14ac:dyDescent="0.3">
      <c r="B68" s="141" t="s">
        <v>882</v>
      </c>
      <c r="C68" s="141">
        <v>1403048834</v>
      </c>
      <c r="D68" s="141" t="s">
        <v>606</v>
      </c>
      <c r="E68" s="143">
        <v>850000</v>
      </c>
      <c r="F68" s="143">
        <v>424980</v>
      </c>
      <c r="G68" s="177" t="s">
        <v>573</v>
      </c>
      <c r="H68" s="141" t="s">
        <v>881</v>
      </c>
      <c r="I68" s="141">
        <v>0</v>
      </c>
      <c r="J68" s="141" t="s">
        <v>744</v>
      </c>
      <c r="K68" s="250">
        <f>E68*F68</f>
        <v>361233000000</v>
      </c>
      <c r="L68" s="139">
        <v>270000000</v>
      </c>
      <c r="N68" s="231"/>
      <c r="O68" s="249">
        <f>P68*0.5</f>
        <v>1811421000</v>
      </c>
      <c r="P68" s="251">
        <f>'Vb اصفهان'!I500</f>
        <v>3622842000</v>
      </c>
      <c r="Q68" s="252">
        <f>SUM(L67:L68)</f>
        <v>419124105</v>
      </c>
    </row>
    <row r="69" spans="2:17" ht="20.399999999999999" x14ac:dyDescent="0.3">
      <c r="B69" s="141" t="s">
        <v>887</v>
      </c>
      <c r="C69" s="141">
        <v>140384922</v>
      </c>
      <c r="D69" s="141" t="s">
        <v>606</v>
      </c>
      <c r="E69" s="143">
        <v>800000</v>
      </c>
      <c r="F69" s="143">
        <v>387500</v>
      </c>
      <c r="G69" s="177" t="s">
        <v>573</v>
      </c>
      <c r="H69" s="141" t="s">
        <v>899</v>
      </c>
      <c r="I69" s="141">
        <v>0</v>
      </c>
      <c r="J69" s="141" t="s">
        <v>744</v>
      </c>
      <c r="K69" s="255">
        <v>270000000</v>
      </c>
      <c r="L69" s="176">
        <f>'Vb اصفهان'!I522</f>
        <v>1869433200</v>
      </c>
      <c r="M69" s="176">
        <f>L69*50%</f>
        <v>934716600</v>
      </c>
      <c r="N69" s="256">
        <f>K69*25%</f>
        <v>67500000</v>
      </c>
      <c r="O69" s="256">
        <f>SUM(N69+M69)</f>
        <v>1002216600</v>
      </c>
      <c r="P69" s="254">
        <f>O68+Q69</f>
        <v>1916202026.25</v>
      </c>
      <c r="Q69" s="253">
        <f>Q68*0.25</f>
        <v>104781026.25</v>
      </c>
    </row>
    <row r="70" spans="2:17" x14ac:dyDescent="0.3">
      <c r="B70" s="141" t="s">
        <v>898</v>
      </c>
      <c r="C70" s="141">
        <v>1403129969</v>
      </c>
      <c r="D70" s="141" t="s">
        <v>606</v>
      </c>
      <c r="E70" s="143">
        <v>800000</v>
      </c>
      <c r="F70" s="143">
        <v>384519</v>
      </c>
      <c r="G70" s="177" t="s">
        <v>573</v>
      </c>
      <c r="H70" s="141" t="s">
        <v>899</v>
      </c>
      <c r="I70" s="141">
        <v>0</v>
      </c>
      <c r="J70" s="141" t="s">
        <v>744</v>
      </c>
      <c r="K70" s="258">
        <v>270000000</v>
      </c>
      <c r="L70" s="259">
        <f>'Vb اصفهان'!I546</f>
        <v>8423959800</v>
      </c>
      <c r="M70" s="259">
        <f>L70*50%</f>
        <v>4211979900</v>
      </c>
      <c r="N70" s="260">
        <f>K70*25%</f>
        <v>67500000</v>
      </c>
      <c r="O70" s="260">
        <f>N70+M70</f>
        <v>4279479900</v>
      </c>
    </row>
    <row r="71" spans="2:17" x14ac:dyDescent="0.3">
      <c r="B71" s="141" t="s">
        <v>905</v>
      </c>
      <c r="C71" s="141">
        <v>1403172537</v>
      </c>
      <c r="D71" s="141" t="s">
        <v>606</v>
      </c>
      <c r="E71" s="143">
        <v>1150000</v>
      </c>
      <c r="F71" s="143">
        <v>376315</v>
      </c>
      <c r="G71" s="177" t="s">
        <v>573</v>
      </c>
      <c r="H71" s="141" t="s">
        <v>906</v>
      </c>
      <c r="I71" s="141" t="s">
        <v>907</v>
      </c>
      <c r="J71" s="141" t="s">
        <v>744</v>
      </c>
    </row>
    <row r="72" spans="2:17" x14ac:dyDescent="0.3">
      <c r="B72" s="266" t="s">
        <v>911</v>
      </c>
      <c r="C72" s="266">
        <v>14032095091</v>
      </c>
      <c r="D72" s="266" t="s">
        <v>606</v>
      </c>
      <c r="E72" s="267">
        <v>1150000</v>
      </c>
      <c r="F72" s="267">
        <v>377479</v>
      </c>
      <c r="G72" s="268" t="s">
        <v>573</v>
      </c>
      <c r="H72" s="266" t="s">
        <v>912</v>
      </c>
      <c r="I72" s="266" t="s">
        <v>913</v>
      </c>
      <c r="J72" s="266" t="s">
        <v>744</v>
      </c>
      <c r="N72" s="139">
        <v>4800000000</v>
      </c>
      <c r="P72" s="228">
        <f>SUM(L60:L62)</f>
        <v>265658200000</v>
      </c>
    </row>
    <row r="73" spans="2:17" x14ac:dyDescent="0.3">
      <c r="B73" s="266" t="s">
        <v>917</v>
      </c>
      <c r="C73" s="266">
        <v>1403239274</v>
      </c>
      <c r="D73" s="266" t="s">
        <v>606</v>
      </c>
      <c r="E73" s="267">
        <v>1150000</v>
      </c>
      <c r="F73" s="267">
        <v>358491</v>
      </c>
      <c r="G73" s="268" t="s">
        <v>573</v>
      </c>
      <c r="H73" s="266" t="s">
        <v>918</v>
      </c>
      <c r="I73" s="266" t="s">
        <v>919</v>
      </c>
      <c r="J73" s="266" t="s">
        <v>744</v>
      </c>
      <c r="N73" s="139">
        <f>N72*0.5</f>
        <v>2400000000</v>
      </c>
      <c r="P73" s="139">
        <f>P72*0.00117</f>
        <v>310820094</v>
      </c>
    </row>
    <row r="74" spans="2:17" x14ac:dyDescent="0.3">
      <c r="B74" s="266" t="s">
        <v>931</v>
      </c>
      <c r="C74" s="266">
        <v>1403291972</v>
      </c>
      <c r="D74" s="266" t="s">
        <v>606</v>
      </c>
      <c r="E74" s="267">
        <v>600000</v>
      </c>
      <c r="F74" s="267">
        <v>367840</v>
      </c>
      <c r="G74" s="268" t="s">
        <v>573</v>
      </c>
      <c r="H74" s="266" t="s">
        <v>932</v>
      </c>
      <c r="I74" s="266" t="s">
        <v>933</v>
      </c>
      <c r="J74" s="266" t="s">
        <v>744</v>
      </c>
      <c r="P74" s="139">
        <f>P73*0.25</f>
        <v>77705023.5</v>
      </c>
    </row>
    <row r="75" spans="2:17" x14ac:dyDescent="0.3">
      <c r="B75" s="266" t="s">
        <v>939</v>
      </c>
      <c r="C75" s="266">
        <v>1403334565</v>
      </c>
      <c r="D75" s="266" t="s">
        <v>606</v>
      </c>
      <c r="E75" s="267">
        <v>700000</v>
      </c>
      <c r="F75" s="267">
        <v>402734</v>
      </c>
      <c r="G75" s="268" t="s">
        <v>573</v>
      </c>
      <c r="H75" s="266" t="s">
        <v>940</v>
      </c>
      <c r="I75" s="266" t="s">
        <v>933</v>
      </c>
      <c r="J75" s="266" t="s">
        <v>744</v>
      </c>
      <c r="N75" s="231">
        <f>P74+N73</f>
        <v>2477705023.5</v>
      </c>
    </row>
    <row r="76" spans="2:17" x14ac:dyDescent="0.3">
      <c r="B76" s="266" t="s">
        <v>949</v>
      </c>
      <c r="C76" s="266">
        <v>1403374988</v>
      </c>
      <c r="D76" s="266" t="s">
        <v>606</v>
      </c>
      <c r="E76" s="267">
        <v>300000</v>
      </c>
      <c r="F76" s="267">
        <v>402734</v>
      </c>
      <c r="G76" s="268" t="s">
        <v>573</v>
      </c>
      <c r="H76" s="266" t="s">
        <v>789</v>
      </c>
      <c r="I76" s="266"/>
      <c r="J76" s="266" t="s">
        <v>744</v>
      </c>
    </row>
  </sheetData>
  <autoFilter ref="A1:G22" xr:uid="{5D83F80E-10F1-4714-A79E-A9AA9E87EA43}"/>
  <phoneticPr fontId="22" type="noConversion"/>
  <hyperlinks>
    <hyperlink ref="C34" r:id="rId1" display="D:\Backup Mahdizadeh 14000317\Drive E\mehdizadeh\اسناد خرید\قراردادها ی بورسی\ورق\1401595503.pdf" xr:uid="{ADEF05D2-8893-4095-80BA-B77EE7AD9B89}"/>
  </hyperlinks>
  <pageMargins left="0.7" right="0.7" top="0.75" bottom="0.75" header="0.3" footer="0.3"/>
  <pageSetup paperSize="9" orientation="portrait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89C7B-5BA8-4A0B-BE65-2C828B9A1B44}">
  <dimension ref="A1:G10"/>
  <sheetViews>
    <sheetView rightToLeft="1" topLeftCell="A4" workbookViewId="0"/>
  </sheetViews>
  <sheetFormatPr defaultColWidth="14.109375" defaultRowHeight="36" customHeight="1" x14ac:dyDescent="0.3"/>
  <cols>
    <col min="1" max="6" width="14.109375" style="158"/>
    <col min="7" max="7" width="22.33203125" style="158" customWidth="1"/>
    <col min="8" max="16384" width="14.109375" style="158"/>
  </cols>
  <sheetData>
    <row r="1" spans="1:7" ht="36" customHeight="1" thickBot="1" x14ac:dyDescent="0.35">
      <c r="A1" s="193" t="s">
        <v>690</v>
      </c>
      <c r="B1" s="194" t="s">
        <v>691</v>
      </c>
      <c r="C1" s="194" t="s">
        <v>692</v>
      </c>
      <c r="D1" s="194" t="s">
        <v>693</v>
      </c>
      <c r="E1" s="194" t="s">
        <v>694</v>
      </c>
      <c r="F1" s="195" t="s">
        <v>695</v>
      </c>
      <c r="G1" s="196" t="s">
        <v>696</v>
      </c>
    </row>
    <row r="2" spans="1:7" ht="36" customHeight="1" x14ac:dyDescent="0.3">
      <c r="A2" s="183" t="s">
        <v>648</v>
      </c>
      <c r="B2" s="184">
        <v>1400146497</v>
      </c>
      <c r="C2" s="184" t="s">
        <v>603</v>
      </c>
      <c r="D2" s="185">
        <v>500000</v>
      </c>
      <c r="E2" s="185">
        <v>240979</v>
      </c>
      <c r="F2" s="186">
        <v>25000</v>
      </c>
      <c r="G2" s="189">
        <f>F2+E2</f>
        <v>265979</v>
      </c>
    </row>
    <row r="3" spans="1:7" ht="36" customHeight="1" x14ac:dyDescent="0.3">
      <c r="A3" s="179" t="s">
        <v>650</v>
      </c>
      <c r="B3" s="141">
        <v>1400161030</v>
      </c>
      <c r="C3" s="141" t="s">
        <v>603</v>
      </c>
      <c r="D3" s="143">
        <v>100000</v>
      </c>
      <c r="E3" s="143">
        <v>246100</v>
      </c>
      <c r="F3" s="187">
        <v>25000</v>
      </c>
      <c r="G3" s="190">
        <f t="shared" ref="G3:G9" si="0">F3+E3</f>
        <v>271100</v>
      </c>
    </row>
    <row r="4" spans="1:7" ht="36" customHeight="1" x14ac:dyDescent="0.3">
      <c r="A4" s="179" t="s">
        <v>653</v>
      </c>
      <c r="B4" s="141">
        <v>1400168580</v>
      </c>
      <c r="C4" s="141" t="s">
        <v>603</v>
      </c>
      <c r="D4" s="143">
        <v>1000000</v>
      </c>
      <c r="E4" s="143">
        <v>215103</v>
      </c>
      <c r="F4" s="187">
        <v>25000</v>
      </c>
      <c r="G4" s="190">
        <f t="shared" si="0"/>
        <v>240103</v>
      </c>
    </row>
    <row r="5" spans="1:7" ht="36" customHeight="1" x14ac:dyDescent="0.3">
      <c r="A5" s="179" t="s">
        <v>654</v>
      </c>
      <c r="B5" s="141">
        <v>1400174016</v>
      </c>
      <c r="C5" s="141" t="s">
        <v>606</v>
      </c>
      <c r="D5" s="143">
        <v>1100000</v>
      </c>
      <c r="E5" s="143">
        <v>236779</v>
      </c>
      <c r="F5" s="187">
        <v>10000</v>
      </c>
      <c r="G5" s="190">
        <f t="shared" si="0"/>
        <v>246779</v>
      </c>
    </row>
    <row r="6" spans="1:7" ht="36" customHeight="1" x14ac:dyDescent="0.3">
      <c r="A6" s="179" t="s">
        <v>664</v>
      </c>
      <c r="B6" s="141">
        <v>1400209866</v>
      </c>
      <c r="C6" s="141" t="s">
        <v>603</v>
      </c>
      <c r="D6" s="143">
        <v>500000</v>
      </c>
      <c r="E6" s="143">
        <v>220500</v>
      </c>
      <c r="F6" s="187">
        <v>25000</v>
      </c>
      <c r="G6" s="190">
        <f t="shared" si="0"/>
        <v>245500</v>
      </c>
    </row>
    <row r="7" spans="1:7" ht="36" customHeight="1" x14ac:dyDescent="0.3">
      <c r="A7" s="179" t="s">
        <v>665</v>
      </c>
      <c r="B7" s="141">
        <v>1400215520</v>
      </c>
      <c r="C7" s="141" t="s">
        <v>606</v>
      </c>
      <c r="D7" s="143">
        <v>2000000</v>
      </c>
      <c r="E7" s="143">
        <v>235337</v>
      </c>
      <c r="F7" s="187">
        <v>10000</v>
      </c>
      <c r="G7" s="190">
        <f t="shared" si="0"/>
        <v>245337</v>
      </c>
    </row>
    <row r="8" spans="1:7" ht="36" customHeight="1" x14ac:dyDescent="0.3">
      <c r="A8" s="179" t="s">
        <v>667</v>
      </c>
      <c r="B8" s="141">
        <v>1400234459</v>
      </c>
      <c r="C8" s="141" t="s">
        <v>606</v>
      </c>
      <c r="D8" s="143">
        <v>2000000</v>
      </c>
      <c r="E8" s="143">
        <v>216745</v>
      </c>
      <c r="F8" s="187">
        <v>10000</v>
      </c>
      <c r="G8" s="190">
        <f t="shared" si="0"/>
        <v>226745</v>
      </c>
    </row>
    <row r="9" spans="1:7" ht="36" customHeight="1" thickBot="1" x14ac:dyDescent="0.35">
      <c r="A9" s="180" t="s">
        <v>682</v>
      </c>
      <c r="B9" s="181">
        <v>1401316258</v>
      </c>
      <c r="C9" s="181" t="s">
        <v>606</v>
      </c>
      <c r="D9" s="182">
        <v>500000</v>
      </c>
      <c r="E9" s="182">
        <v>235200</v>
      </c>
      <c r="F9" s="188">
        <v>10000</v>
      </c>
      <c r="G9" s="191">
        <f t="shared" si="0"/>
        <v>245200</v>
      </c>
    </row>
    <row r="10" spans="1:7" ht="36" customHeight="1" thickBot="1" x14ac:dyDescent="0.35">
      <c r="D10" s="192">
        <f>SUM(D2:D9)</f>
        <v>7700000</v>
      </c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91"/>
  <sheetViews>
    <sheetView rightToLeft="1" tabSelected="1" zoomScale="110" zoomScaleNormal="110" workbookViewId="0">
      <pane ySplit="1" topLeftCell="A580" activePane="bottomLeft" state="frozen"/>
      <selection activeCell="P66" sqref="P66"/>
      <selection pane="bottomLeft" activeCell="F591" sqref="F591"/>
    </sheetView>
  </sheetViews>
  <sheetFormatPr defaultRowHeight="14.4" x14ac:dyDescent="0.3"/>
  <cols>
    <col min="1" max="1" width="9.88671875" style="77" bestFit="1" customWidth="1"/>
    <col min="2" max="2" width="11.44140625" style="77" customWidth="1"/>
    <col min="3" max="3" width="18" style="77" customWidth="1"/>
    <col min="4" max="4" width="12.6640625" style="77" bestFit="1" customWidth="1"/>
    <col min="5" max="5" width="14.5546875" style="125" bestFit="1" customWidth="1"/>
    <col min="6" max="6" width="14.44140625" style="125" bestFit="1" customWidth="1"/>
    <col min="7" max="7" width="22.6640625" style="120" customWidth="1"/>
    <col min="8" max="8" width="16.5546875" customWidth="1"/>
    <col min="9" max="9" width="18" customWidth="1"/>
    <col min="10" max="10" width="19.44140625" customWidth="1"/>
    <col min="11" max="11" width="27" customWidth="1"/>
    <col min="12" max="12" width="11.109375" customWidth="1"/>
  </cols>
  <sheetData>
    <row r="1" spans="1:8" ht="33.6" x14ac:dyDescent="0.3">
      <c r="A1" s="23" t="s">
        <v>4</v>
      </c>
      <c r="B1" s="23" t="s">
        <v>42</v>
      </c>
      <c r="C1" s="23" t="s">
        <v>0</v>
      </c>
      <c r="D1" s="23" t="s">
        <v>3</v>
      </c>
      <c r="E1" s="123" t="s">
        <v>622</v>
      </c>
      <c r="F1" s="123" t="s">
        <v>7</v>
      </c>
      <c r="G1" s="118" t="s">
        <v>271</v>
      </c>
      <c r="H1" s="229" t="s">
        <v>839</v>
      </c>
    </row>
    <row r="2" spans="1:8" ht="18" x14ac:dyDescent="0.3">
      <c r="A2" s="14">
        <v>1</v>
      </c>
      <c r="B2" s="40" t="s">
        <v>216</v>
      </c>
      <c r="C2" s="44" t="s">
        <v>217</v>
      </c>
      <c r="D2" s="40" t="s">
        <v>218</v>
      </c>
      <c r="E2" s="124">
        <v>125000000</v>
      </c>
      <c r="F2" s="124">
        <v>11185</v>
      </c>
      <c r="G2" s="81">
        <v>107505729</v>
      </c>
    </row>
    <row r="3" spans="1:8" ht="18" x14ac:dyDescent="0.3">
      <c r="A3" s="14">
        <v>2</v>
      </c>
      <c r="B3" s="40" t="s">
        <v>228</v>
      </c>
      <c r="C3" s="44" t="s">
        <v>229</v>
      </c>
      <c r="D3" s="40" t="s">
        <v>218</v>
      </c>
      <c r="E3" s="124">
        <v>125000000</v>
      </c>
      <c r="F3" s="124">
        <v>10263</v>
      </c>
      <c r="G3" s="81">
        <v>126212611</v>
      </c>
    </row>
    <row r="4" spans="1:8" ht="18" x14ac:dyDescent="0.3">
      <c r="A4" s="14">
        <v>3</v>
      </c>
      <c r="B4" s="40" t="s">
        <v>242</v>
      </c>
      <c r="C4" s="44">
        <v>1397570003</v>
      </c>
      <c r="D4" s="40" t="s">
        <v>218</v>
      </c>
      <c r="E4" s="124">
        <v>125000000</v>
      </c>
      <c r="F4" s="124">
        <v>12472</v>
      </c>
      <c r="G4" s="81"/>
    </row>
    <row r="5" spans="1:8" ht="18" x14ac:dyDescent="0.3">
      <c r="A5" s="14">
        <v>4</v>
      </c>
      <c r="B5" s="40" t="s">
        <v>269</v>
      </c>
      <c r="C5" s="44" t="s">
        <v>270</v>
      </c>
      <c r="D5" s="40" t="s">
        <v>218</v>
      </c>
      <c r="E5" s="124">
        <v>125000000</v>
      </c>
      <c r="F5" s="124">
        <v>12832</v>
      </c>
      <c r="G5" s="81"/>
    </row>
    <row r="6" spans="1:8" ht="18" x14ac:dyDescent="0.3">
      <c r="A6" s="14">
        <v>5</v>
      </c>
      <c r="B6" s="40" t="s">
        <v>277</v>
      </c>
      <c r="C6" s="44">
        <v>1397588165</v>
      </c>
      <c r="D6" s="40" t="s">
        <v>218</v>
      </c>
      <c r="E6" s="124">
        <v>125000000</v>
      </c>
      <c r="F6" s="124">
        <v>13624</v>
      </c>
      <c r="G6" s="81"/>
    </row>
    <row r="7" spans="1:8" ht="18" x14ac:dyDescent="0.3">
      <c r="A7" s="14">
        <v>6</v>
      </c>
      <c r="B7" s="40" t="s">
        <v>292</v>
      </c>
      <c r="C7" s="44">
        <v>1397598050</v>
      </c>
      <c r="D7" s="40" t="s">
        <v>218</v>
      </c>
      <c r="E7" s="124">
        <v>125000000</v>
      </c>
      <c r="F7" s="124">
        <v>25333</v>
      </c>
      <c r="G7" s="81"/>
    </row>
    <row r="8" spans="1:8" ht="18" x14ac:dyDescent="0.3">
      <c r="G8" s="81"/>
    </row>
    <row r="9" spans="1:8" ht="18" x14ac:dyDescent="0.3">
      <c r="A9" s="25">
        <v>7</v>
      </c>
      <c r="B9" s="11" t="s">
        <v>361</v>
      </c>
      <c r="C9" s="64">
        <v>1398686125</v>
      </c>
      <c r="D9" s="11" t="s">
        <v>362</v>
      </c>
      <c r="E9" s="126">
        <v>30000</v>
      </c>
      <c r="F9" s="126">
        <v>27313</v>
      </c>
      <c r="G9" s="81"/>
    </row>
    <row r="10" spans="1:8" ht="18" x14ac:dyDescent="0.3">
      <c r="A10" s="25">
        <v>8</v>
      </c>
      <c r="B10" s="11" t="s">
        <v>361</v>
      </c>
      <c r="C10" s="64">
        <v>1398686129</v>
      </c>
      <c r="D10" s="11" t="s">
        <v>362</v>
      </c>
      <c r="E10" s="126">
        <v>30000</v>
      </c>
      <c r="F10" s="126">
        <v>27313</v>
      </c>
      <c r="G10" s="81"/>
    </row>
    <row r="11" spans="1:8" ht="18" x14ac:dyDescent="0.3">
      <c r="A11" s="25">
        <v>9</v>
      </c>
      <c r="B11" s="11" t="s">
        <v>361</v>
      </c>
      <c r="C11" s="64">
        <v>1398686131</v>
      </c>
      <c r="D11" s="11" t="s">
        <v>362</v>
      </c>
      <c r="E11" s="126">
        <v>30000</v>
      </c>
      <c r="F11" s="126">
        <v>27313</v>
      </c>
      <c r="G11" s="81"/>
    </row>
    <row r="12" spans="1:8" ht="18" x14ac:dyDescent="0.3">
      <c r="A12" s="25">
        <v>10</v>
      </c>
      <c r="B12" s="11" t="s">
        <v>361</v>
      </c>
      <c r="C12" s="64">
        <v>1398686127</v>
      </c>
      <c r="D12" s="11" t="s">
        <v>362</v>
      </c>
      <c r="E12" s="126">
        <v>30000</v>
      </c>
      <c r="F12" s="126">
        <v>27313</v>
      </c>
      <c r="G12" s="81"/>
    </row>
    <row r="13" spans="1:8" ht="18" x14ac:dyDescent="0.3">
      <c r="G13" s="81"/>
    </row>
    <row r="16" spans="1:8" x14ac:dyDescent="0.3">
      <c r="A16" s="63">
        <v>11</v>
      </c>
      <c r="B16" s="63" t="s">
        <v>375</v>
      </c>
      <c r="C16" s="63">
        <v>1398693358</v>
      </c>
      <c r="D16" s="63"/>
      <c r="E16" s="119">
        <v>30000</v>
      </c>
      <c r="F16" s="119">
        <v>34098</v>
      </c>
      <c r="G16" s="119">
        <f>E16*F16</f>
        <v>1022940000</v>
      </c>
    </row>
    <row r="17" spans="1:7" x14ac:dyDescent="0.3">
      <c r="A17" s="63">
        <v>12</v>
      </c>
      <c r="B17" s="63"/>
      <c r="C17" s="63">
        <v>1398693357</v>
      </c>
      <c r="D17" s="63"/>
      <c r="E17" s="119">
        <v>30000</v>
      </c>
      <c r="F17" s="119">
        <v>34098</v>
      </c>
      <c r="G17" s="119">
        <f t="shared" ref="G17:G19" si="0">E17*F17</f>
        <v>1022940000</v>
      </c>
    </row>
    <row r="18" spans="1:7" x14ac:dyDescent="0.3">
      <c r="A18" s="63">
        <v>13</v>
      </c>
      <c r="B18" s="63"/>
      <c r="C18" s="63">
        <v>1398693356</v>
      </c>
      <c r="D18" s="63"/>
      <c r="E18" s="119">
        <v>30000</v>
      </c>
      <c r="F18" s="119">
        <v>34098</v>
      </c>
      <c r="G18" s="119">
        <f t="shared" si="0"/>
        <v>1022940000</v>
      </c>
    </row>
    <row r="19" spans="1:7" x14ac:dyDescent="0.3">
      <c r="A19" s="63">
        <v>14</v>
      </c>
      <c r="B19" s="63"/>
      <c r="C19" s="63">
        <v>1398693355</v>
      </c>
      <c r="D19" s="63"/>
      <c r="E19" s="119">
        <v>30000</v>
      </c>
      <c r="F19" s="119">
        <v>34098</v>
      </c>
      <c r="G19" s="119">
        <f t="shared" si="0"/>
        <v>1022940000</v>
      </c>
    </row>
    <row r="20" spans="1:7" x14ac:dyDescent="0.3">
      <c r="G20" s="119">
        <f>SUM(G16:G19)</f>
        <v>4091760000</v>
      </c>
    </row>
    <row r="21" spans="1:7" x14ac:dyDescent="0.3">
      <c r="A21" s="63">
        <v>15</v>
      </c>
      <c r="B21" s="77" t="s">
        <v>387</v>
      </c>
      <c r="C21" s="63">
        <v>1398700321</v>
      </c>
      <c r="E21" s="119">
        <v>30000</v>
      </c>
      <c r="F21" s="119">
        <v>24716</v>
      </c>
    </row>
    <row r="22" spans="1:7" x14ac:dyDescent="0.3">
      <c r="A22" s="63">
        <v>16</v>
      </c>
      <c r="B22" s="77" t="s">
        <v>387</v>
      </c>
      <c r="C22" s="63">
        <v>1398700322</v>
      </c>
      <c r="E22" s="119">
        <v>30000</v>
      </c>
      <c r="F22" s="119">
        <v>24716</v>
      </c>
    </row>
    <row r="23" spans="1:7" x14ac:dyDescent="0.3">
      <c r="A23" s="63">
        <v>17</v>
      </c>
      <c r="B23" s="77" t="s">
        <v>387</v>
      </c>
      <c r="C23" s="63">
        <v>1398700323</v>
      </c>
      <c r="E23" s="119">
        <v>30000</v>
      </c>
      <c r="F23" s="119">
        <v>24716</v>
      </c>
    </row>
    <row r="24" spans="1:7" x14ac:dyDescent="0.3">
      <c r="A24" s="63">
        <v>18</v>
      </c>
      <c r="B24" s="77" t="s">
        <v>387</v>
      </c>
      <c r="C24" s="63">
        <v>1398700320</v>
      </c>
      <c r="E24" s="119">
        <v>30000</v>
      </c>
      <c r="F24" s="119">
        <v>24716</v>
      </c>
    </row>
    <row r="27" spans="1:7" x14ac:dyDescent="0.3">
      <c r="A27" s="63">
        <v>19</v>
      </c>
      <c r="B27" s="78">
        <v>35953</v>
      </c>
      <c r="C27" s="63">
        <v>1398709851</v>
      </c>
      <c r="E27" s="119">
        <v>30000</v>
      </c>
      <c r="F27" s="119">
        <v>35579</v>
      </c>
    </row>
    <row r="28" spans="1:7" x14ac:dyDescent="0.3">
      <c r="A28" s="63">
        <v>20</v>
      </c>
      <c r="B28" s="78">
        <v>35953</v>
      </c>
      <c r="C28" s="63">
        <v>1398709850</v>
      </c>
      <c r="E28" s="119">
        <v>30000</v>
      </c>
      <c r="F28" s="119">
        <v>35579</v>
      </c>
    </row>
    <row r="29" spans="1:7" x14ac:dyDescent="0.3">
      <c r="A29" s="63">
        <v>21</v>
      </c>
      <c r="B29" s="78">
        <v>35953</v>
      </c>
      <c r="C29" s="63">
        <v>1398709849</v>
      </c>
      <c r="E29" s="119">
        <v>30000</v>
      </c>
      <c r="F29" s="119">
        <v>35579</v>
      </c>
    </row>
    <row r="32" spans="1:7" x14ac:dyDescent="0.3">
      <c r="A32" s="63"/>
    </row>
    <row r="33" spans="1:6" x14ac:dyDescent="0.3">
      <c r="A33" s="63">
        <v>22</v>
      </c>
      <c r="B33" s="78">
        <v>35954</v>
      </c>
      <c r="C33" s="77">
        <v>1398717971</v>
      </c>
      <c r="E33" s="125">
        <v>30000</v>
      </c>
      <c r="F33" s="125">
        <v>24100</v>
      </c>
    </row>
    <row r="34" spans="1:6" x14ac:dyDescent="0.3">
      <c r="A34" s="63">
        <v>23</v>
      </c>
      <c r="C34" s="77">
        <v>72</v>
      </c>
      <c r="E34" s="125">
        <v>30000</v>
      </c>
      <c r="F34" s="125">
        <v>24100</v>
      </c>
    </row>
    <row r="35" spans="1:6" x14ac:dyDescent="0.3">
      <c r="A35" s="63">
        <v>24</v>
      </c>
      <c r="C35" s="77">
        <v>73</v>
      </c>
      <c r="E35" s="125">
        <v>30000</v>
      </c>
      <c r="F35" s="125">
        <v>24100</v>
      </c>
    </row>
    <row r="36" spans="1:6" x14ac:dyDescent="0.3">
      <c r="A36" s="77">
        <v>25</v>
      </c>
      <c r="C36" s="77">
        <v>74</v>
      </c>
      <c r="E36" s="125">
        <v>30000</v>
      </c>
      <c r="F36" s="125">
        <v>24100</v>
      </c>
    </row>
    <row r="39" spans="1:6" x14ac:dyDescent="0.3">
      <c r="A39" s="77">
        <v>26</v>
      </c>
      <c r="B39" s="78">
        <v>35924</v>
      </c>
      <c r="C39" s="77">
        <v>1398727416</v>
      </c>
      <c r="E39" s="125">
        <v>30000</v>
      </c>
      <c r="F39" s="125">
        <v>19211</v>
      </c>
    </row>
    <row r="40" spans="1:6" x14ac:dyDescent="0.3">
      <c r="A40" s="77">
        <v>27</v>
      </c>
      <c r="C40" s="77">
        <v>17</v>
      </c>
      <c r="E40" s="125">
        <v>30000</v>
      </c>
      <c r="F40" s="125">
        <v>19211</v>
      </c>
    </row>
    <row r="41" spans="1:6" x14ac:dyDescent="0.3">
      <c r="A41" s="77">
        <v>28</v>
      </c>
      <c r="C41" s="77">
        <v>18</v>
      </c>
      <c r="E41" s="125">
        <v>30000</v>
      </c>
      <c r="F41" s="125">
        <v>19211</v>
      </c>
    </row>
    <row r="42" spans="1:6" x14ac:dyDescent="0.3">
      <c r="A42" s="77">
        <v>29</v>
      </c>
      <c r="C42" s="77">
        <v>19</v>
      </c>
      <c r="E42" s="125">
        <v>30000</v>
      </c>
      <c r="F42" s="125">
        <v>19211</v>
      </c>
    </row>
    <row r="45" spans="1:6" x14ac:dyDescent="0.3">
      <c r="A45" s="77">
        <v>30</v>
      </c>
      <c r="B45" s="78">
        <v>35986</v>
      </c>
      <c r="C45" s="77">
        <v>1398739082</v>
      </c>
      <c r="E45" s="125">
        <v>30000</v>
      </c>
      <c r="F45" s="125">
        <v>19211</v>
      </c>
    </row>
    <row r="46" spans="1:6" x14ac:dyDescent="0.3">
      <c r="A46" s="77">
        <v>31</v>
      </c>
      <c r="C46" s="77">
        <v>83</v>
      </c>
      <c r="E46" s="125">
        <v>30000</v>
      </c>
      <c r="F46" s="125">
        <v>19211</v>
      </c>
    </row>
    <row r="47" spans="1:6" x14ac:dyDescent="0.3">
      <c r="A47" s="77">
        <v>32</v>
      </c>
      <c r="C47" s="77">
        <v>84</v>
      </c>
      <c r="E47" s="125">
        <v>30000</v>
      </c>
      <c r="F47" s="125">
        <v>19211</v>
      </c>
    </row>
    <row r="48" spans="1:6" x14ac:dyDescent="0.3">
      <c r="A48" s="77">
        <v>33</v>
      </c>
      <c r="C48" s="77">
        <v>85</v>
      </c>
      <c r="E48" s="125">
        <v>30000</v>
      </c>
      <c r="F48" s="125">
        <v>19211</v>
      </c>
    </row>
    <row r="50" spans="1:11" s="117" customFormat="1" x14ac:dyDescent="0.3">
      <c r="A50" s="116"/>
      <c r="B50" s="116"/>
      <c r="C50" s="116"/>
      <c r="D50" s="116"/>
      <c r="E50" s="127"/>
      <c r="F50" s="127"/>
      <c r="G50" s="121"/>
    </row>
    <row r="51" spans="1:11" x14ac:dyDescent="0.3">
      <c r="A51" s="78"/>
      <c r="B51" s="89" t="s">
        <v>496</v>
      </c>
      <c r="C51" s="90">
        <v>1399767695</v>
      </c>
      <c r="D51" s="90"/>
      <c r="E51" s="128">
        <v>12000000</v>
      </c>
      <c r="F51" s="128">
        <v>16357</v>
      </c>
      <c r="G51" s="120">
        <f>F51*E51</f>
        <v>196284000000</v>
      </c>
      <c r="K51" s="88"/>
    </row>
    <row r="52" spans="1:11" x14ac:dyDescent="0.3">
      <c r="B52" s="90"/>
      <c r="C52" s="90">
        <v>81</v>
      </c>
      <c r="D52" s="90"/>
      <c r="E52" s="128">
        <v>12000000</v>
      </c>
      <c r="F52" s="128">
        <v>16357</v>
      </c>
      <c r="G52" s="120">
        <f t="shared" ref="G52:G56" si="1">F52*E52</f>
        <v>196284000000</v>
      </c>
    </row>
    <row r="53" spans="1:11" x14ac:dyDescent="0.3">
      <c r="B53" s="90"/>
      <c r="C53" s="90">
        <v>98</v>
      </c>
      <c r="D53" s="90"/>
      <c r="E53" s="128">
        <v>12000000</v>
      </c>
      <c r="F53" s="128">
        <v>16357</v>
      </c>
      <c r="G53" s="120">
        <f t="shared" si="1"/>
        <v>196284000000</v>
      </c>
    </row>
    <row r="54" spans="1:11" x14ac:dyDescent="0.3">
      <c r="B54" s="90"/>
      <c r="C54" s="90">
        <v>97</v>
      </c>
      <c r="D54" s="90"/>
      <c r="E54" s="128">
        <v>12000000</v>
      </c>
      <c r="F54" s="128">
        <v>16357</v>
      </c>
      <c r="G54" s="120">
        <f t="shared" si="1"/>
        <v>196284000000</v>
      </c>
    </row>
    <row r="55" spans="1:11" x14ac:dyDescent="0.3">
      <c r="B55" s="90"/>
      <c r="C55" s="90">
        <v>96</v>
      </c>
      <c r="D55" s="90"/>
      <c r="E55" s="128">
        <v>12000000</v>
      </c>
      <c r="F55" s="128">
        <v>16357</v>
      </c>
      <c r="G55" s="120">
        <f t="shared" si="1"/>
        <v>196284000000</v>
      </c>
    </row>
    <row r="56" spans="1:11" x14ac:dyDescent="0.3">
      <c r="B56" s="90"/>
      <c r="C56" s="90">
        <v>99</v>
      </c>
      <c r="D56" s="90"/>
      <c r="E56" s="128">
        <v>12000000</v>
      </c>
      <c r="F56" s="128">
        <v>16357</v>
      </c>
      <c r="G56" s="120">
        <f t="shared" si="1"/>
        <v>196284000000</v>
      </c>
    </row>
    <row r="57" spans="1:11" x14ac:dyDescent="0.3">
      <c r="E57" s="125">
        <v>0</v>
      </c>
      <c r="G57" s="122">
        <f>SUM(G51:G56)</f>
        <v>1177704000000</v>
      </c>
    </row>
    <row r="58" spans="1:11" x14ac:dyDescent="0.3">
      <c r="B58" s="91" t="s">
        <v>497</v>
      </c>
      <c r="C58" s="91">
        <v>1399775856</v>
      </c>
      <c r="D58" s="91"/>
      <c r="E58" s="129">
        <v>108000000</v>
      </c>
      <c r="F58" s="129">
        <v>13295</v>
      </c>
      <c r="G58" s="122">
        <f>F58*E58</f>
        <v>1435860000000</v>
      </c>
    </row>
    <row r="59" spans="1:11" x14ac:dyDescent="0.3">
      <c r="B59" s="91"/>
      <c r="C59" s="91">
        <v>64</v>
      </c>
      <c r="D59" s="91"/>
      <c r="E59" s="129">
        <v>0</v>
      </c>
      <c r="F59" s="129"/>
    </row>
    <row r="60" spans="1:11" x14ac:dyDescent="0.3">
      <c r="B60" s="91"/>
      <c r="C60" s="91">
        <v>63</v>
      </c>
      <c r="D60" s="91"/>
      <c r="E60" s="129">
        <v>0</v>
      </c>
      <c r="F60" s="129"/>
    </row>
    <row r="61" spans="1:11" x14ac:dyDescent="0.3">
      <c r="B61" s="91"/>
      <c r="C61" s="91">
        <v>62</v>
      </c>
      <c r="D61" s="91"/>
      <c r="E61" s="129">
        <v>0</v>
      </c>
      <c r="F61" s="129"/>
    </row>
    <row r="62" spans="1:11" x14ac:dyDescent="0.3">
      <c r="B62" s="91"/>
      <c r="C62" s="91">
        <v>60</v>
      </c>
      <c r="D62" s="91"/>
      <c r="E62" s="129">
        <v>0</v>
      </c>
      <c r="F62" s="129"/>
    </row>
    <row r="63" spans="1:11" x14ac:dyDescent="0.3">
      <c r="B63" s="91"/>
      <c r="C63" s="91">
        <v>59</v>
      </c>
      <c r="D63" s="91"/>
      <c r="E63" s="129">
        <v>0</v>
      </c>
      <c r="F63" s="129"/>
    </row>
    <row r="64" spans="1:11" x14ac:dyDescent="0.3">
      <c r="B64" s="91"/>
      <c r="C64" s="91">
        <v>58</v>
      </c>
      <c r="D64" s="91"/>
      <c r="E64" s="129">
        <v>0</v>
      </c>
      <c r="F64" s="129"/>
    </row>
    <row r="65" spans="2:16" x14ac:dyDescent="0.3">
      <c r="B65" s="91"/>
      <c r="C65" s="91">
        <v>57</v>
      </c>
      <c r="D65" s="91"/>
      <c r="E65" s="129">
        <v>0</v>
      </c>
      <c r="F65" s="129"/>
      <c r="P65">
        <f>P58*10</f>
        <v>0</v>
      </c>
    </row>
    <row r="66" spans="2:16" x14ac:dyDescent="0.3">
      <c r="E66" s="125">
        <v>0</v>
      </c>
    </row>
    <row r="67" spans="2:16" x14ac:dyDescent="0.3">
      <c r="B67" s="92" t="s">
        <v>495</v>
      </c>
      <c r="C67" s="92">
        <v>1399787525</v>
      </c>
      <c r="D67" s="92"/>
      <c r="E67" s="130">
        <v>12000000</v>
      </c>
      <c r="F67" s="130">
        <v>15159</v>
      </c>
      <c r="G67" s="120">
        <f>F67*E67</f>
        <v>181908000000</v>
      </c>
    </row>
    <row r="68" spans="2:16" x14ac:dyDescent="0.3">
      <c r="B68" s="92"/>
      <c r="C68" s="92">
        <v>24</v>
      </c>
      <c r="D68" s="92"/>
      <c r="E68" s="130">
        <v>12000000</v>
      </c>
      <c r="F68" s="130">
        <v>15159</v>
      </c>
      <c r="G68" s="120">
        <f t="shared" ref="G68:G73" si="2">F68*E68</f>
        <v>181908000000</v>
      </c>
      <c r="L68">
        <v>47500</v>
      </c>
      <c r="M68">
        <v>117600</v>
      </c>
      <c r="N68">
        <f>M68*L68</f>
        <v>5586000000</v>
      </c>
      <c r="O68">
        <f>N68*0.0018</f>
        <v>10054800</v>
      </c>
    </row>
    <row r="69" spans="2:16" x14ac:dyDescent="0.3">
      <c r="B69" s="92"/>
      <c r="C69" s="92">
        <v>23</v>
      </c>
      <c r="D69" s="92"/>
      <c r="E69" s="130">
        <v>12000000</v>
      </c>
      <c r="F69" s="130">
        <v>15159</v>
      </c>
      <c r="G69" s="120">
        <f t="shared" si="2"/>
        <v>181908000000</v>
      </c>
    </row>
    <row r="70" spans="2:16" x14ac:dyDescent="0.3">
      <c r="B70" s="92"/>
      <c r="C70" s="92">
        <v>22</v>
      </c>
      <c r="D70" s="92"/>
      <c r="E70" s="130">
        <v>12000000</v>
      </c>
      <c r="F70" s="130">
        <v>15159</v>
      </c>
      <c r="G70" s="120">
        <f t="shared" si="2"/>
        <v>181908000000</v>
      </c>
    </row>
    <row r="71" spans="2:16" x14ac:dyDescent="0.3">
      <c r="B71" s="92"/>
      <c r="C71" s="92">
        <v>21</v>
      </c>
      <c r="D71" s="92"/>
      <c r="E71" s="130">
        <v>12000000</v>
      </c>
      <c r="F71" s="130">
        <v>15159</v>
      </c>
      <c r="G71" s="120">
        <f t="shared" si="2"/>
        <v>181908000000</v>
      </c>
      <c r="I71">
        <f>7*12000</f>
        <v>84000</v>
      </c>
    </row>
    <row r="72" spans="2:16" x14ac:dyDescent="0.3">
      <c r="B72" s="92"/>
      <c r="C72" s="92">
        <v>20</v>
      </c>
      <c r="D72" s="92"/>
      <c r="E72" s="130">
        <v>12000000</v>
      </c>
      <c r="F72" s="130">
        <v>15159</v>
      </c>
      <c r="G72" s="120">
        <f t="shared" si="2"/>
        <v>181908000000</v>
      </c>
    </row>
    <row r="73" spans="2:16" x14ac:dyDescent="0.3">
      <c r="B73" s="92"/>
      <c r="C73" s="92">
        <v>26</v>
      </c>
      <c r="D73" s="92"/>
      <c r="E73" s="130">
        <v>12000000</v>
      </c>
      <c r="F73" s="130">
        <v>15159</v>
      </c>
      <c r="G73" s="120">
        <f t="shared" si="2"/>
        <v>181908000000</v>
      </c>
    </row>
    <row r="74" spans="2:16" x14ac:dyDescent="0.3">
      <c r="E74" s="125">
        <v>0</v>
      </c>
      <c r="G74" s="122">
        <f>SUM(G67:G73)</f>
        <v>1273356000000</v>
      </c>
    </row>
    <row r="75" spans="2:16" x14ac:dyDescent="0.3">
      <c r="B75" s="94" t="s">
        <v>512</v>
      </c>
      <c r="C75" s="94">
        <v>1399799334</v>
      </c>
      <c r="D75" s="94"/>
      <c r="E75" s="131">
        <v>12000000</v>
      </c>
      <c r="F75" s="131">
        <v>24157</v>
      </c>
      <c r="G75" s="120">
        <f>F75*E75</f>
        <v>289884000000</v>
      </c>
    </row>
    <row r="76" spans="2:16" x14ac:dyDescent="0.3">
      <c r="B76" s="94"/>
      <c r="C76" s="94">
        <v>35</v>
      </c>
      <c r="D76" s="94"/>
      <c r="E76" s="131">
        <v>12000000</v>
      </c>
      <c r="F76" s="131">
        <v>24157</v>
      </c>
      <c r="G76" s="120">
        <f t="shared" ref="G76:G83" si="3">F76*E76</f>
        <v>289884000000</v>
      </c>
    </row>
    <row r="77" spans="2:16" x14ac:dyDescent="0.3">
      <c r="B77" s="94"/>
      <c r="C77" s="94">
        <v>36</v>
      </c>
      <c r="D77" s="94"/>
      <c r="E77" s="131">
        <v>12000000</v>
      </c>
      <c r="F77" s="131">
        <v>24157</v>
      </c>
      <c r="G77" s="120">
        <f t="shared" si="3"/>
        <v>289884000000</v>
      </c>
    </row>
    <row r="78" spans="2:16" x14ac:dyDescent="0.3">
      <c r="B78" s="94"/>
      <c r="C78" s="94">
        <v>37</v>
      </c>
      <c r="D78" s="94"/>
      <c r="E78" s="131">
        <v>12000000</v>
      </c>
      <c r="F78" s="131">
        <v>24157</v>
      </c>
      <c r="G78" s="120">
        <f t="shared" si="3"/>
        <v>289884000000</v>
      </c>
    </row>
    <row r="79" spans="2:16" x14ac:dyDescent="0.3">
      <c r="B79" s="94"/>
      <c r="C79" s="94">
        <v>38</v>
      </c>
      <c r="D79" s="94"/>
      <c r="E79" s="131">
        <v>12000000</v>
      </c>
      <c r="F79" s="131">
        <v>24157</v>
      </c>
      <c r="G79" s="120">
        <f t="shared" si="3"/>
        <v>289884000000</v>
      </c>
    </row>
    <row r="80" spans="2:16" x14ac:dyDescent="0.3">
      <c r="B80" s="94"/>
      <c r="C80" s="94">
        <v>39</v>
      </c>
      <c r="D80" s="94"/>
      <c r="E80" s="131">
        <v>12000000</v>
      </c>
      <c r="F80" s="131">
        <v>24157</v>
      </c>
      <c r="G80" s="120">
        <f t="shared" si="3"/>
        <v>289884000000</v>
      </c>
    </row>
    <row r="81" spans="1:7" x14ac:dyDescent="0.3">
      <c r="B81" s="94"/>
      <c r="C81" s="94">
        <v>40</v>
      </c>
      <c r="D81" s="94"/>
      <c r="E81" s="131">
        <v>12000000</v>
      </c>
      <c r="F81" s="131">
        <v>24157</v>
      </c>
      <c r="G81" s="120">
        <f t="shared" si="3"/>
        <v>289884000000</v>
      </c>
    </row>
    <row r="82" spans="1:7" x14ac:dyDescent="0.3">
      <c r="B82" s="94"/>
      <c r="C82" s="94">
        <v>41</v>
      </c>
      <c r="D82" s="94"/>
      <c r="E82" s="131">
        <v>12000000</v>
      </c>
      <c r="F82" s="131">
        <v>24157</v>
      </c>
      <c r="G82" s="120">
        <f t="shared" si="3"/>
        <v>289884000000</v>
      </c>
    </row>
    <row r="83" spans="1:7" x14ac:dyDescent="0.3">
      <c r="B83" s="94"/>
      <c r="C83" s="94">
        <v>42</v>
      </c>
      <c r="D83" s="94"/>
      <c r="E83" s="131">
        <v>12000000</v>
      </c>
      <c r="F83" s="131">
        <v>24157</v>
      </c>
      <c r="G83" s="120">
        <f t="shared" si="3"/>
        <v>289884000000</v>
      </c>
    </row>
    <row r="84" spans="1:7" x14ac:dyDescent="0.3">
      <c r="A84" s="137"/>
      <c r="B84" s="137"/>
      <c r="C84" s="137"/>
      <c r="D84" s="137"/>
      <c r="E84" s="138">
        <v>0</v>
      </c>
      <c r="F84" s="138"/>
      <c r="G84" s="122">
        <f>SUM(G75:G83)</f>
        <v>2608956000000</v>
      </c>
    </row>
    <row r="85" spans="1:7" x14ac:dyDescent="0.3">
      <c r="B85" s="111" t="s">
        <v>550</v>
      </c>
      <c r="C85" s="111">
        <v>1399810388</v>
      </c>
      <c r="D85" s="111"/>
      <c r="E85" s="132">
        <v>12000000</v>
      </c>
      <c r="F85" s="132">
        <v>29523</v>
      </c>
      <c r="G85" s="120">
        <f>F85*E85</f>
        <v>354276000000</v>
      </c>
    </row>
    <row r="86" spans="1:7" x14ac:dyDescent="0.3">
      <c r="B86" s="111"/>
      <c r="C86" s="111">
        <v>89</v>
      </c>
      <c r="D86" s="111"/>
      <c r="E86" s="132">
        <v>12000000</v>
      </c>
      <c r="F86" s="132">
        <v>29523</v>
      </c>
      <c r="G86" s="120">
        <f t="shared" ref="G86:G90" si="4">F86*E86</f>
        <v>354276000000</v>
      </c>
    </row>
    <row r="87" spans="1:7" x14ac:dyDescent="0.3">
      <c r="B87" s="111"/>
      <c r="C87" s="111">
        <v>90</v>
      </c>
      <c r="D87" s="111"/>
      <c r="E87" s="132">
        <v>12000000</v>
      </c>
      <c r="F87" s="132">
        <v>29523</v>
      </c>
      <c r="G87" s="120">
        <f t="shared" si="4"/>
        <v>354276000000</v>
      </c>
    </row>
    <row r="88" spans="1:7" x14ac:dyDescent="0.3">
      <c r="B88" s="111"/>
      <c r="C88" s="111">
        <v>91</v>
      </c>
      <c r="D88" s="111"/>
      <c r="E88" s="132">
        <v>12000000</v>
      </c>
      <c r="F88" s="132">
        <v>29523</v>
      </c>
      <c r="G88" s="120">
        <f t="shared" si="4"/>
        <v>354276000000</v>
      </c>
    </row>
    <row r="89" spans="1:7" x14ac:dyDescent="0.3">
      <c r="B89" s="111"/>
      <c r="C89" s="111">
        <v>92</v>
      </c>
      <c r="D89" s="111"/>
      <c r="E89" s="132">
        <v>12000000</v>
      </c>
      <c r="F89" s="132">
        <v>29523</v>
      </c>
      <c r="G89" s="120">
        <f t="shared" si="4"/>
        <v>354276000000</v>
      </c>
    </row>
    <row r="90" spans="1:7" x14ac:dyDescent="0.3">
      <c r="B90" s="111"/>
      <c r="C90" s="111">
        <v>93</v>
      </c>
      <c r="D90" s="111"/>
      <c r="E90" s="132">
        <v>12000000</v>
      </c>
      <c r="F90" s="132">
        <v>29523</v>
      </c>
      <c r="G90" s="120">
        <f t="shared" si="4"/>
        <v>354276000000</v>
      </c>
    </row>
    <row r="91" spans="1:7" x14ac:dyDescent="0.3">
      <c r="A91" s="137"/>
      <c r="B91" s="137"/>
      <c r="C91" s="137"/>
      <c r="D91" s="137"/>
      <c r="E91" s="138">
        <v>0</v>
      </c>
      <c r="F91" s="138"/>
      <c r="G91" s="122">
        <f>SUM(G85:G90)</f>
        <v>2125656000000</v>
      </c>
    </row>
    <row r="92" spans="1:7" x14ac:dyDescent="0.3">
      <c r="B92" s="102" t="s">
        <v>521</v>
      </c>
      <c r="C92" s="102">
        <v>1399822680</v>
      </c>
      <c r="D92" s="102"/>
      <c r="E92" s="133">
        <v>12000000</v>
      </c>
      <c r="F92" s="133">
        <v>33750</v>
      </c>
      <c r="G92" s="120">
        <f>F92*E92</f>
        <v>405000000000</v>
      </c>
    </row>
    <row r="93" spans="1:7" x14ac:dyDescent="0.3">
      <c r="B93" s="102"/>
      <c r="C93" s="102">
        <v>79</v>
      </c>
      <c r="D93" s="102"/>
      <c r="E93" s="133">
        <v>12000000</v>
      </c>
      <c r="F93" s="133">
        <v>33750</v>
      </c>
      <c r="G93" s="120">
        <f t="shared" ref="G93:G101" si="5">F93*E93</f>
        <v>405000000000</v>
      </c>
    </row>
    <row r="94" spans="1:7" x14ac:dyDescent="0.3">
      <c r="B94" s="102"/>
      <c r="C94" s="102">
        <v>78</v>
      </c>
      <c r="D94" s="102"/>
      <c r="E94" s="133">
        <v>12000000</v>
      </c>
      <c r="F94" s="133">
        <v>33750</v>
      </c>
      <c r="G94" s="120">
        <f t="shared" si="5"/>
        <v>405000000000</v>
      </c>
    </row>
    <row r="95" spans="1:7" x14ac:dyDescent="0.3">
      <c r="B95" s="102"/>
      <c r="C95" s="102">
        <v>77</v>
      </c>
      <c r="D95" s="102"/>
      <c r="E95" s="133">
        <v>12000000</v>
      </c>
      <c r="F95" s="133">
        <v>33750</v>
      </c>
      <c r="G95" s="120">
        <f t="shared" si="5"/>
        <v>405000000000</v>
      </c>
    </row>
    <row r="96" spans="1:7" x14ac:dyDescent="0.3">
      <c r="B96" s="102"/>
      <c r="C96" s="102">
        <v>76</v>
      </c>
      <c r="D96" s="102"/>
      <c r="E96" s="133">
        <v>12000000</v>
      </c>
      <c r="F96" s="133">
        <v>33750</v>
      </c>
      <c r="G96" s="120">
        <f t="shared" si="5"/>
        <v>405000000000</v>
      </c>
    </row>
    <row r="97" spans="2:7" x14ac:dyDescent="0.3">
      <c r="B97" s="102"/>
      <c r="C97" s="102">
        <v>75</v>
      </c>
      <c r="D97" s="102"/>
      <c r="E97" s="133">
        <v>12000000</v>
      </c>
      <c r="F97" s="133">
        <v>33750</v>
      </c>
      <c r="G97" s="120">
        <f t="shared" si="5"/>
        <v>405000000000</v>
      </c>
    </row>
    <row r="98" spans="2:7" x14ac:dyDescent="0.3">
      <c r="B98" s="102"/>
      <c r="C98" s="102">
        <v>74</v>
      </c>
      <c r="D98" s="102"/>
      <c r="E98" s="133">
        <v>12000000</v>
      </c>
      <c r="F98" s="133">
        <v>33750</v>
      </c>
      <c r="G98" s="120">
        <f t="shared" si="5"/>
        <v>405000000000</v>
      </c>
    </row>
    <row r="99" spans="2:7" x14ac:dyDescent="0.3">
      <c r="B99" s="102"/>
      <c r="C99" s="102">
        <v>73</v>
      </c>
      <c r="D99" s="102"/>
      <c r="E99" s="133">
        <v>12000000</v>
      </c>
      <c r="F99" s="133">
        <v>33750</v>
      </c>
      <c r="G99" s="120">
        <f t="shared" si="5"/>
        <v>405000000000</v>
      </c>
    </row>
    <row r="100" spans="2:7" x14ac:dyDescent="0.3">
      <c r="B100" s="102"/>
      <c r="C100" s="102">
        <v>72</v>
      </c>
      <c r="D100" s="102"/>
      <c r="E100" s="133">
        <v>12000000</v>
      </c>
      <c r="F100" s="133">
        <v>33750</v>
      </c>
      <c r="G100" s="120">
        <f t="shared" si="5"/>
        <v>405000000000</v>
      </c>
    </row>
    <row r="101" spans="2:7" x14ac:dyDescent="0.3">
      <c r="B101" s="102"/>
      <c r="C101" s="102">
        <v>71</v>
      </c>
      <c r="D101" s="102"/>
      <c r="E101" s="133">
        <v>12000000</v>
      </c>
      <c r="F101" s="133">
        <v>33750</v>
      </c>
      <c r="G101" s="120">
        <f t="shared" si="5"/>
        <v>405000000000</v>
      </c>
    </row>
    <row r="102" spans="2:7" x14ac:dyDescent="0.3">
      <c r="B102" s="137"/>
      <c r="C102" s="137"/>
      <c r="D102" s="137"/>
      <c r="E102" s="138">
        <v>0</v>
      </c>
      <c r="F102" s="138"/>
      <c r="G102" s="122">
        <f>SUM(G92:G101)</f>
        <v>4050000000000</v>
      </c>
    </row>
    <row r="103" spans="2:7" x14ac:dyDescent="0.3">
      <c r="B103" s="103">
        <v>36318</v>
      </c>
      <c r="C103" s="91">
        <v>1399834857</v>
      </c>
      <c r="D103" s="91"/>
      <c r="E103" s="129">
        <v>12000000</v>
      </c>
      <c r="F103" s="129">
        <v>35217</v>
      </c>
      <c r="G103" s="120">
        <f>F103*E103</f>
        <v>422604000000</v>
      </c>
    </row>
    <row r="104" spans="2:7" x14ac:dyDescent="0.3">
      <c r="B104" s="91"/>
      <c r="C104" s="91">
        <v>58</v>
      </c>
      <c r="D104" s="91"/>
      <c r="E104" s="129">
        <v>12000000</v>
      </c>
      <c r="F104" s="129">
        <v>35217</v>
      </c>
      <c r="G104" s="120">
        <f t="shared" ref="G104:G112" si="6">F104*E104</f>
        <v>422604000000</v>
      </c>
    </row>
    <row r="105" spans="2:7" x14ac:dyDescent="0.3">
      <c r="B105" s="91"/>
      <c r="C105" s="91">
        <v>59</v>
      </c>
      <c r="D105" s="91"/>
      <c r="E105" s="129">
        <v>12000000</v>
      </c>
      <c r="F105" s="129">
        <v>35217</v>
      </c>
      <c r="G105" s="120">
        <f t="shared" si="6"/>
        <v>422604000000</v>
      </c>
    </row>
    <row r="106" spans="2:7" x14ac:dyDescent="0.3">
      <c r="B106" s="91"/>
      <c r="C106" s="91">
        <v>60</v>
      </c>
      <c r="D106" s="91"/>
      <c r="E106" s="129">
        <v>12000000</v>
      </c>
      <c r="F106" s="129">
        <v>35217</v>
      </c>
      <c r="G106" s="120">
        <f t="shared" si="6"/>
        <v>422604000000</v>
      </c>
    </row>
    <row r="107" spans="2:7" x14ac:dyDescent="0.3">
      <c r="B107" s="91"/>
      <c r="C107" s="91">
        <v>61</v>
      </c>
      <c r="D107" s="91"/>
      <c r="E107" s="129">
        <v>12000000</v>
      </c>
      <c r="F107" s="129">
        <v>35217</v>
      </c>
      <c r="G107" s="120">
        <f t="shared" si="6"/>
        <v>422604000000</v>
      </c>
    </row>
    <row r="108" spans="2:7" x14ac:dyDescent="0.3">
      <c r="B108" s="91"/>
      <c r="C108" s="91">
        <v>62</v>
      </c>
      <c r="D108" s="91"/>
      <c r="E108" s="129">
        <v>12000000</v>
      </c>
      <c r="F108" s="129">
        <v>35217</v>
      </c>
      <c r="G108" s="120">
        <f t="shared" si="6"/>
        <v>422604000000</v>
      </c>
    </row>
    <row r="109" spans="2:7" x14ac:dyDescent="0.3">
      <c r="B109" s="91"/>
      <c r="C109" s="91">
        <v>63</v>
      </c>
      <c r="D109" s="91"/>
      <c r="E109" s="129">
        <v>12000000</v>
      </c>
      <c r="F109" s="129">
        <v>35217</v>
      </c>
      <c r="G109" s="120">
        <f t="shared" si="6"/>
        <v>422604000000</v>
      </c>
    </row>
    <row r="110" spans="2:7" x14ac:dyDescent="0.3">
      <c r="B110" s="91"/>
      <c r="C110" s="91">
        <v>64</v>
      </c>
      <c r="D110" s="91"/>
      <c r="E110" s="129">
        <v>12000000</v>
      </c>
      <c r="F110" s="129">
        <v>35217</v>
      </c>
      <c r="G110" s="120">
        <f t="shared" si="6"/>
        <v>422604000000</v>
      </c>
    </row>
    <row r="111" spans="2:7" x14ac:dyDescent="0.3">
      <c r="B111" s="91"/>
      <c r="C111" s="91">
        <v>65</v>
      </c>
      <c r="D111" s="91"/>
      <c r="E111" s="129">
        <v>12000000</v>
      </c>
      <c r="F111" s="129">
        <v>35217</v>
      </c>
      <c r="G111" s="120">
        <f t="shared" si="6"/>
        <v>422604000000</v>
      </c>
    </row>
    <row r="112" spans="2:7" x14ac:dyDescent="0.3">
      <c r="B112" s="91"/>
      <c r="C112" s="91">
        <v>66</v>
      </c>
      <c r="D112" s="91"/>
      <c r="E112" s="129">
        <v>12000000</v>
      </c>
      <c r="F112" s="129">
        <v>35217</v>
      </c>
      <c r="G112" s="120">
        <f t="shared" si="6"/>
        <v>422604000000</v>
      </c>
    </row>
    <row r="113" spans="2:7" x14ac:dyDescent="0.3">
      <c r="B113" s="137"/>
      <c r="C113" s="137"/>
      <c r="D113" s="137"/>
      <c r="E113" s="138">
        <v>0</v>
      </c>
      <c r="F113" s="138"/>
      <c r="G113" s="122">
        <f>SUM(G103:G112)</f>
        <v>4226040000000</v>
      </c>
    </row>
    <row r="114" spans="2:7" x14ac:dyDescent="0.3">
      <c r="B114" s="111" t="s">
        <v>535</v>
      </c>
      <c r="C114" s="111">
        <v>1399846135</v>
      </c>
      <c r="D114" s="111"/>
      <c r="E114" s="132">
        <v>12000000</v>
      </c>
      <c r="F114" s="132">
        <v>43091</v>
      </c>
      <c r="G114" s="120">
        <f>F114*E114</f>
        <v>517092000000</v>
      </c>
    </row>
    <row r="115" spans="2:7" x14ac:dyDescent="0.3">
      <c r="B115" s="111"/>
      <c r="C115" s="111">
        <v>36</v>
      </c>
      <c r="D115" s="111"/>
      <c r="E115" s="132">
        <v>12000000</v>
      </c>
      <c r="F115" s="132">
        <v>43091</v>
      </c>
      <c r="G115" s="120">
        <f t="shared" ref="G115:G119" si="7">F115*E115</f>
        <v>517092000000</v>
      </c>
    </row>
    <row r="116" spans="2:7" x14ac:dyDescent="0.3">
      <c r="B116" s="111"/>
      <c r="C116" s="111">
        <v>37</v>
      </c>
      <c r="D116" s="111"/>
      <c r="E116" s="132">
        <v>12000000</v>
      </c>
      <c r="F116" s="132">
        <v>42996</v>
      </c>
      <c r="G116" s="120">
        <f t="shared" si="7"/>
        <v>515952000000</v>
      </c>
    </row>
    <row r="117" spans="2:7" x14ac:dyDescent="0.3">
      <c r="B117" s="111"/>
      <c r="C117" s="111">
        <v>38</v>
      </c>
      <c r="D117" s="111"/>
      <c r="E117" s="132">
        <v>12000000</v>
      </c>
      <c r="F117" s="132">
        <v>42996</v>
      </c>
      <c r="G117" s="120">
        <f t="shared" si="7"/>
        <v>515952000000</v>
      </c>
    </row>
    <row r="118" spans="2:7" x14ac:dyDescent="0.3">
      <c r="B118" s="111"/>
      <c r="C118" s="111">
        <v>39</v>
      </c>
      <c r="D118" s="111"/>
      <c r="E118" s="132">
        <v>12000000</v>
      </c>
      <c r="F118" s="132">
        <v>42996</v>
      </c>
      <c r="G118" s="120">
        <f t="shared" si="7"/>
        <v>515952000000</v>
      </c>
    </row>
    <row r="119" spans="2:7" x14ac:dyDescent="0.3">
      <c r="B119" s="111"/>
      <c r="C119" s="111">
        <v>42</v>
      </c>
      <c r="D119" s="111"/>
      <c r="E119" s="132">
        <v>12000000</v>
      </c>
      <c r="F119" s="132">
        <v>42996</v>
      </c>
      <c r="G119" s="120">
        <f t="shared" si="7"/>
        <v>515952000000</v>
      </c>
    </row>
    <row r="120" spans="2:7" x14ac:dyDescent="0.3">
      <c r="B120" s="137"/>
      <c r="C120" s="137"/>
      <c r="D120" s="137"/>
      <c r="E120" s="138">
        <v>0</v>
      </c>
      <c r="F120" s="138"/>
      <c r="G120" s="122">
        <f>SUM(G114:G119)</f>
        <v>3097992000000</v>
      </c>
    </row>
    <row r="121" spans="2:7" x14ac:dyDescent="0.3">
      <c r="B121" s="112" t="s">
        <v>547</v>
      </c>
      <c r="C121" s="112">
        <v>1399854402</v>
      </c>
      <c r="D121" s="112"/>
      <c r="E121" s="134">
        <v>12000000</v>
      </c>
      <c r="F121" s="134">
        <v>50444</v>
      </c>
      <c r="G121" s="120">
        <f>F121*E121</f>
        <v>605328000000</v>
      </c>
    </row>
    <row r="122" spans="2:7" x14ac:dyDescent="0.3">
      <c r="B122" s="112"/>
      <c r="C122" s="112">
        <v>3</v>
      </c>
      <c r="D122" s="112"/>
      <c r="E122" s="134">
        <v>12000000</v>
      </c>
      <c r="F122" s="134">
        <v>50444</v>
      </c>
      <c r="G122" s="120">
        <f t="shared" ref="G122:G127" si="8">F122*E122</f>
        <v>605328000000</v>
      </c>
    </row>
    <row r="123" spans="2:7" x14ac:dyDescent="0.3">
      <c r="B123" s="112"/>
      <c r="C123" s="112">
        <v>5</v>
      </c>
      <c r="D123" s="112"/>
      <c r="E123" s="134">
        <v>12000000</v>
      </c>
      <c r="F123" s="134">
        <v>50444</v>
      </c>
      <c r="G123" s="120">
        <f t="shared" si="8"/>
        <v>605328000000</v>
      </c>
    </row>
    <row r="124" spans="2:7" x14ac:dyDescent="0.3">
      <c r="B124" s="112"/>
      <c r="C124" s="112">
        <v>6</v>
      </c>
      <c r="D124" s="112"/>
      <c r="E124" s="134">
        <v>12000000</v>
      </c>
      <c r="F124" s="134">
        <v>50444</v>
      </c>
      <c r="G124" s="120">
        <f t="shared" si="8"/>
        <v>605328000000</v>
      </c>
    </row>
    <row r="125" spans="2:7" x14ac:dyDescent="0.3">
      <c r="B125" s="112"/>
      <c r="C125" s="112">
        <v>7</v>
      </c>
      <c r="D125" s="112"/>
      <c r="E125" s="134">
        <v>12000000</v>
      </c>
      <c r="F125" s="134">
        <v>50444</v>
      </c>
      <c r="G125" s="120">
        <f t="shared" si="8"/>
        <v>605328000000</v>
      </c>
    </row>
    <row r="126" spans="2:7" x14ac:dyDescent="0.3">
      <c r="B126" s="112"/>
      <c r="C126" s="112">
        <v>9</v>
      </c>
      <c r="D126" s="112"/>
      <c r="E126" s="134">
        <v>12000000</v>
      </c>
      <c r="F126" s="134">
        <v>50444</v>
      </c>
      <c r="G126" s="120">
        <f t="shared" si="8"/>
        <v>605328000000</v>
      </c>
    </row>
    <row r="127" spans="2:7" x14ac:dyDescent="0.3">
      <c r="B127" s="112"/>
      <c r="C127" s="112">
        <v>10</v>
      </c>
      <c r="D127" s="112"/>
      <c r="E127" s="134">
        <v>12000000</v>
      </c>
      <c r="F127" s="134">
        <v>50444</v>
      </c>
      <c r="G127" s="120">
        <f t="shared" si="8"/>
        <v>605328000000</v>
      </c>
    </row>
    <row r="128" spans="2:7" x14ac:dyDescent="0.3">
      <c r="B128" s="137"/>
      <c r="C128" s="137"/>
      <c r="D128" s="137"/>
      <c r="E128" s="138">
        <v>0</v>
      </c>
      <c r="F128" s="138"/>
      <c r="G128" s="122">
        <f>SUM(G121:G127)</f>
        <v>4237296000000</v>
      </c>
    </row>
    <row r="129" spans="2:7" x14ac:dyDescent="0.3">
      <c r="B129" s="113" t="s">
        <v>561</v>
      </c>
      <c r="C129" s="113">
        <v>1399865133</v>
      </c>
      <c r="D129" s="113"/>
      <c r="E129" s="135">
        <v>12000000</v>
      </c>
      <c r="F129" s="135">
        <v>53665</v>
      </c>
      <c r="G129" s="120">
        <f>F129*E129</f>
        <v>643980000000</v>
      </c>
    </row>
    <row r="130" spans="2:7" x14ac:dyDescent="0.3">
      <c r="B130" s="113"/>
      <c r="C130" s="113">
        <v>34</v>
      </c>
      <c r="D130" s="113"/>
      <c r="E130" s="135">
        <v>12000000</v>
      </c>
      <c r="F130" s="135">
        <v>53665</v>
      </c>
      <c r="G130" s="120">
        <f t="shared" ref="G130:G135" si="9">F130*E130</f>
        <v>643980000000</v>
      </c>
    </row>
    <row r="131" spans="2:7" x14ac:dyDescent="0.3">
      <c r="B131" s="113"/>
      <c r="C131" s="113">
        <v>35</v>
      </c>
      <c r="D131" s="113"/>
      <c r="E131" s="135">
        <v>12000000</v>
      </c>
      <c r="F131" s="135">
        <v>53665</v>
      </c>
      <c r="G131" s="120">
        <f t="shared" si="9"/>
        <v>643980000000</v>
      </c>
    </row>
    <row r="132" spans="2:7" x14ac:dyDescent="0.3">
      <c r="B132" s="113"/>
      <c r="C132" s="113">
        <v>36</v>
      </c>
      <c r="D132" s="113"/>
      <c r="E132" s="135">
        <v>12000000</v>
      </c>
      <c r="F132" s="135">
        <v>53665</v>
      </c>
      <c r="G132" s="120">
        <f t="shared" si="9"/>
        <v>643980000000</v>
      </c>
    </row>
    <row r="133" spans="2:7" x14ac:dyDescent="0.3">
      <c r="B133" s="113"/>
      <c r="C133" s="113">
        <v>38</v>
      </c>
      <c r="D133" s="113"/>
      <c r="E133" s="135">
        <v>12000000</v>
      </c>
      <c r="F133" s="135">
        <v>53665</v>
      </c>
      <c r="G133" s="120">
        <f t="shared" si="9"/>
        <v>643980000000</v>
      </c>
    </row>
    <row r="134" spans="2:7" x14ac:dyDescent="0.3">
      <c r="B134" s="113"/>
      <c r="C134" s="113">
        <v>40</v>
      </c>
      <c r="D134" s="113"/>
      <c r="E134" s="135">
        <v>12000000</v>
      </c>
      <c r="F134" s="135">
        <v>53665</v>
      </c>
      <c r="G134" s="120">
        <f t="shared" si="9"/>
        <v>643980000000</v>
      </c>
    </row>
    <row r="135" spans="2:7" x14ac:dyDescent="0.3">
      <c r="B135" s="113"/>
      <c r="C135" s="113">
        <v>41</v>
      </c>
      <c r="D135" s="113"/>
      <c r="E135" s="135">
        <v>12000000</v>
      </c>
      <c r="F135" s="135">
        <v>53665</v>
      </c>
      <c r="G135" s="120">
        <f t="shared" si="9"/>
        <v>643980000000</v>
      </c>
    </row>
    <row r="136" spans="2:7" x14ac:dyDescent="0.3">
      <c r="B136" s="113"/>
      <c r="C136" s="113">
        <v>42</v>
      </c>
      <c r="D136" s="113"/>
      <c r="E136" s="135">
        <v>12000000</v>
      </c>
      <c r="F136" s="135">
        <v>53665</v>
      </c>
      <c r="G136" s="120">
        <f>F136*E136</f>
        <v>643980000000</v>
      </c>
    </row>
    <row r="137" spans="2:7" x14ac:dyDescent="0.3">
      <c r="B137" s="137"/>
      <c r="C137" s="137"/>
      <c r="D137" s="137"/>
      <c r="E137" s="138">
        <v>0</v>
      </c>
      <c r="F137" s="138"/>
      <c r="G137" s="122">
        <f>SUM(G129:G136)</f>
        <v>5151840000000</v>
      </c>
    </row>
    <row r="138" spans="2:7" x14ac:dyDescent="0.3">
      <c r="B138" s="114" t="s">
        <v>570</v>
      </c>
      <c r="C138" s="114">
        <v>1399873185</v>
      </c>
      <c r="D138" s="114"/>
      <c r="E138" s="136">
        <v>12000000</v>
      </c>
      <c r="F138" s="136">
        <v>57722</v>
      </c>
      <c r="G138" s="120">
        <f>F138*E138</f>
        <v>692664000000</v>
      </c>
    </row>
    <row r="139" spans="2:7" x14ac:dyDescent="0.3">
      <c r="B139" s="114"/>
      <c r="C139" s="114">
        <v>86</v>
      </c>
      <c r="D139" s="114"/>
      <c r="E139" s="136">
        <v>12000000</v>
      </c>
      <c r="F139" s="136">
        <v>57722</v>
      </c>
      <c r="G139" s="120">
        <f t="shared" ref="G139:G143" si="10">F139*E139</f>
        <v>692664000000</v>
      </c>
    </row>
    <row r="140" spans="2:7" x14ac:dyDescent="0.3">
      <c r="B140" s="114"/>
      <c r="C140" s="114">
        <v>87</v>
      </c>
      <c r="D140" s="114"/>
      <c r="E140" s="136">
        <v>12000000</v>
      </c>
      <c r="F140" s="136">
        <v>57722</v>
      </c>
      <c r="G140" s="120">
        <f t="shared" si="10"/>
        <v>692664000000</v>
      </c>
    </row>
    <row r="141" spans="2:7" x14ac:dyDescent="0.3">
      <c r="B141" s="114"/>
      <c r="C141" s="114">
        <v>88</v>
      </c>
      <c r="D141" s="114"/>
      <c r="E141" s="136">
        <v>12000000</v>
      </c>
      <c r="F141" s="136">
        <v>57722</v>
      </c>
      <c r="G141" s="120">
        <f t="shared" si="10"/>
        <v>692664000000</v>
      </c>
    </row>
    <row r="142" spans="2:7" x14ac:dyDescent="0.3">
      <c r="B142" s="114"/>
      <c r="C142" s="114">
        <v>89</v>
      </c>
      <c r="D142" s="114"/>
      <c r="E142" s="136">
        <v>12000000</v>
      </c>
      <c r="F142" s="136">
        <v>57722</v>
      </c>
      <c r="G142" s="120">
        <f t="shared" si="10"/>
        <v>692664000000</v>
      </c>
    </row>
    <row r="143" spans="2:7" x14ac:dyDescent="0.3">
      <c r="B143" s="114"/>
      <c r="C143" s="114">
        <v>90</v>
      </c>
      <c r="D143" s="114"/>
      <c r="E143" s="136">
        <v>12000000</v>
      </c>
      <c r="F143" s="136">
        <v>57722</v>
      </c>
      <c r="G143" s="120">
        <f t="shared" si="10"/>
        <v>692664000000</v>
      </c>
    </row>
    <row r="144" spans="2:7" x14ac:dyDescent="0.3">
      <c r="B144" s="137"/>
      <c r="C144" s="137"/>
      <c r="D144" s="137"/>
      <c r="E144" s="138">
        <v>0</v>
      </c>
      <c r="F144" s="138"/>
      <c r="G144" s="122">
        <f>SUM(G138:G143)</f>
        <v>4155984000000</v>
      </c>
    </row>
    <row r="145" spans="2:7" x14ac:dyDescent="0.3">
      <c r="B145" s="112" t="s">
        <v>585</v>
      </c>
      <c r="C145" s="112">
        <v>1399887661</v>
      </c>
      <c r="D145" s="112"/>
      <c r="E145" s="134">
        <v>12000000</v>
      </c>
      <c r="F145" s="134">
        <v>59444</v>
      </c>
      <c r="G145" s="120">
        <f>F145*E145</f>
        <v>713328000000</v>
      </c>
    </row>
    <row r="146" spans="2:7" x14ac:dyDescent="0.3">
      <c r="B146" s="112"/>
      <c r="C146" s="112">
        <v>62</v>
      </c>
      <c r="D146" s="112"/>
      <c r="E146" s="134">
        <v>12000000</v>
      </c>
      <c r="F146" s="134">
        <v>59444</v>
      </c>
      <c r="G146" s="120">
        <f t="shared" ref="G146:G151" si="11">F146*E146</f>
        <v>713328000000</v>
      </c>
    </row>
    <row r="147" spans="2:7" x14ac:dyDescent="0.3">
      <c r="B147" s="112"/>
      <c r="C147" s="112">
        <v>63</v>
      </c>
      <c r="D147" s="112"/>
      <c r="E147" s="134">
        <v>12000000</v>
      </c>
      <c r="F147" s="134">
        <v>59444</v>
      </c>
      <c r="G147" s="120">
        <f t="shared" si="11"/>
        <v>713328000000</v>
      </c>
    </row>
    <row r="148" spans="2:7" x14ac:dyDescent="0.3">
      <c r="B148" s="112"/>
      <c r="C148" s="112">
        <v>64</v>
      </c>
      <c r="D148" s="112"/>
      <c r="E148" s="134">
        <v>12000000</v>
      </c>
      <c r="F148" s="134">
        <v>59444</v>
      </c>
      <c r="G148" s="120">
        <f t="shared" si="11"/>
        <v>713328000000</v>
      </c>
    </row>
    <row r="149" spans="2:7" x14ac:dyDescent="0.3">
      <c r="B149" s="112"/>
      <c r="C149" s="112">
        <v>65</v>
      </c>
      <c r="D149" s="112"/>
      <c r="E149" s="134">
        <v>12000000</v>
      </c>
      <c r="F149" s="134">
        <v>59444</v>
      </c>
      <c r="G149" s="120">
        <f t="shared" si="11"/>
        <v>713328000000</v>
      </c>
    </row>
    <row r="150" spans="2:7" x14ac:dyDescent="0.3">
      <c r="B150" s="112"/>
      <c r="C150" s="112">
        <v>66</v>
      </c>
      <c r="D150" s="112"/>
      <c r="E150" s="134">
        <v>12000000</v>
      </c>
      <c r="F150" s="134">
        <v>59444</v>
      </c>
      <c r="G150" s="120">
        <f t="shared" si="11"/>
        <v>713328000000</v>
      </c>
    </row>
    <row r="151" spans="2:7" x14ac:dyDescent="0.3">
      <c r="B151" s="112"/>
      <c r="C151" s="112">
        <v>67</v>
      </c>
      <c r="D151" s="112"/>
      <c r="E151" s="134">
        <v>12000000</v>
      </c>
      <c r="F151" s="134">
        <v>59444</v>
      </c>
      <c r="G151" s="120">
        <f t="shared" si="11"/>
        <v>713328000000</v>
      </c>
    </row>
    <row r="152" spans="2:7" x14ac:dyDescent="0.3">
      <c r="E152" s="125">
        <f>SUM(E51:E151)</f>
        <v>1092000000</v>
      </c>
      <c r="G152" s="122">
        <f>SUM(G145:G151)</f>
        <v>4993296000000</v>
      </c>
    </row>
    <row r="155" spans="2:7" x14ac:dyDescent="0.3">
      <c r="G155" s="120">
        <f>G57+G58+G74+G84+G91+G102+G113+G120++G128+G137+G144+G152</f>
        <v>38533980000000</v>
      </c>
    </row>
    <row r="159" spans="2:7" x14ac:dyDescent="0.3">
      <c r="B159" s="91" t="s">
        <v>592</v>
      </c>
      <c r="C159" s="91">
        <v>1400003466</v>
      </c>
      <c r="D159" s="91"/>
      <c r="E159" s="129">
        <v>30000</v>
      </c>
      <c r="F159" s="129">
        <v>61690</v>
      </c>
    </row>
    <row r="160" spans="2:7" x14ac:dyDescent="0.3">
      <c r="B160" s="91"/>
      <c r="C160" s="91">
        <v>67</v>
      </c>
      <c r="D160" s="91"/>
      <c r="E160" s="129">
        <v>30000</v>
      </c>
      <c r="F160" s="129">
        <v>61690</v>
      </c>
    </row>
    <row r="161" spans="2:6" x14ac:dyDescent="0.3">
      <c r="B161" s="91"/>
      <c r="C161" s="91">
        <v>68</v>
      </c>
      <c r="D161" s="91"/>
      <c r="E161" s="129">
        <v>30000</v>
      </c>
      <c r="F161" s="129">
        <v>61690</v>
      </c>
    </row>
    <row r="162" spans="2:6" x14ac:dyDescent="0.3">
      <c r="B162" s="91"/>
      <c r="C162" s="91">
        <v>69</v>
      </c>
      <c r="D162" s="91"/>
      <c r="E162" s="129">
        <v>10000</v>
      </c>
      <c r="F162" s="129">
        <v>62190</v>
      </c>
    </row>
    <row r="163" spans="2:6" x14ac:dyDescent="0.3">
      <c r="B163" s="91"/>
      <c r="C163" s="91">
        <v>70</v>
      </c>
      <c r="D163" s="91"/>
      <c r="E163" s="129">
        <v>10000</v>
      </c>
      <c r="F163" s="129">
        <v>62316</v>
      </c>
    </row>
    <row r="164" spans="2:6" x14ac:dyDescent="0.3">
      <c r="B164" s="91"/>
      <c r="C164" s="91">
        <v>71</v>
      </c>
      <c r="D164" s="91"/>
      <c r="E164" s="129">
        <v>10000</v>
      </c>
      <c r="F164" s="129">
        <v>61690</v>
      </c>
    </row>
    <row r="166" spans="2:6" x14ac:dyDescent="0.3">
      <c r="B166" s="111" t="s">
        <v>595</v>
      </c>
      <c r="C166" s="111">
        <v>1400014296</v>
      </c>
      <c r="D166" s="111"/>
      <c r="E166" s="132">
        <v>30000</v>
      </c>
      <c r="F166" s="132">
        <v>59915</v>
      </c>
    </row>
    <row r="167" spans="2:6" x14ac:dyDescent="0.3">
      <c r="B167" s="111"/>
      <c r="C167" s="111">
        <v>299</v>
      </c>
      <c r="D167" s="111"/>
      <c r="E167" s="132">
        <v>30000</v>
      </c>
      <c r="F167" s="132">
        <v>59719</v>
      </c>
    </row>
    <row r="168" spans="2:6" x14ac:dyDescent="0.3">
      <c r="B168" s="111"/>
      <c r="C168" s="111">
        <v>302</v>
      </c>
      <c r="D168" s="111"/>
      <c r="E168" s="132">
        <v>10000</v>
      </c>
      <c r="F168" s="132">
        <v>61720</v>
      </c>
    </row>
    <row r="170" spans="2:6" x14ac:dyDescent="0.3">
      <c r="B170" s="114" t="s">
        <v>597</v>
      </c>
      <c r="C170" s="114">
        <v>1400027390</v>
      </c>
      <c r="D170" s="114"/>
      <c r="E170" s="136">
        <v>30000</v>
      </c>
      <c r="F170" s="136">
        <v>57605</v>
      </c>
    </row>
    <row r="171" spans="2:6" x14ac:dyDescent="0.3">
      <c r="B171" s="114"/>
      <c r="C171" s="114">
        <v>391</v>
      </c>
      <c r="D171" s="114"/>
      <c r="E171" s="136">
        <v>30000</v>
      </c>
      <c r="F171" s="136">
        <v>55594</v>
      </c>
    </row>
    <row r="172" spans="2:6" x14ac:dyDescent="0.3">
      <c r="B172" s="114"/>
      <c r="C172" s="114">
        <v>393</v>
      </c>
      <c r="D172" s="114"/>
      <c r="E172" s="136">
        <v>10000</v>
      </c>
      <c r="F172" s="136">
        <v>57605</v>
      </c>
    </row>
    <row r="173" spans="2:6" x14ac:dyDescent="0.3">
      <c r="B173" s="114"/>
      <c r="C173" s="114">
        <v>394</v>
      </c>
      <c r="D173" s="114"/>
      <c r="E173" s="136">
        <v>10000</v>
      </c>
      <c r="F173" s="136">
        <v>58119</v>
      </c>
    </row>
    <row r="175" spans="2:6" x14ac:dyDescent="0.3">
      <c r="B175" s="112" t="s">
        <v>615</v>
      </c>
      <c r="C175" s="112">
        <v>1400044122</v>
      </c>
      <c r="D175" s="112"/>
      <c r="E175" s="134">
        <v>30000</v>
      </c>
      <c r="F175" s="134">
        <v>59629</v>
      </c>
    </row>
    <row r="176" spans="2:6" x14ac:dyDescent="0.3">
      <c r="B176" s="112"/>
      <c r="C176" s="112">
        <v>121</v>
      </c>
      <c r="D176" s="112"/>
      <c r="E176" s="134">
        <v>30000</v>
      </c>
      <c r="F176" s="134">
        <v>59629</v>
      </c>
    </row>
    <row r="177" spans="2:6" x14ac:dyDescent="0.3">
      <c r="B177" s="112"/>
      <c r="C177" s="112">
        <v>120</v>
      </c>
      <c r="D177" s="112"/>
      <c r="E177" s="134">
        <v>30000</v>
      </c>
      <c r="F177" s="134">
        <v>62169</v>
      </c>
    </row>
    <row r="178" spans="2:6" x14ac:dyDescent="0.3">
      <c r="B178" s="112"/>
      <c r="C178" s="112">
        <v>125</v>
      </c>
      <c r="D178" s="112"/>
      <c r="E178" s="134">
        <v>10000</v>
      </c>
      <c r="F178" s="134">
        <v>62480</v>
      </c>
    </row>
    <row r="180" spans="2:6" x14ac:dyDescent="0.3">
      <c r="B180" s="145" t="s">
        <v>616</v>
      </c>
      <c r="C180" s="145">
        <v>1400062563</v>
      </c>
      <c r="D180" s="145"/>
      <c r="E180" s="146">
        <v>30000</v>
      </c>
      <c r="F180" s="146">
        <v>62764</v>
      </c>
    </row>
    <row r="181" spans="2:6" x14ac:dyDescent="0.3">
      <c r="B181" s="145"/>
      <c r="C181" s="145">
        <v>566</v>
      </c>
      <c r="D181" s="145"/>
      <c r="E181" s="146">
        <v>10000</v>
      </c>
      <c r="F181" s="146">
        <v>65894</v>
      </c>
    </row>
    <row r="182" spans="2:6" x14ac:dyDescent="0.3">
      <c r="B182" s="145"/>
      <c r="C182" s="145">
        <v>570</v>
      </c>
      <c r="D182" s="145"/>
      <c r="E182" s="146">
        <v>10000</v>
      </c>
      <c r="F182" s="146">
        <v>65626</v>
      </c>
    </row>
    <row r="184" spans="2:6" x14ac:dyDescent="0.3">
      <c r="B184" s="90" t="s">
        <v>621</v>
      </c>
      <c r="C184" s="90">
        <v>1400090060</v>
      </c>
      <c r="D184" s="90"/>
      <c r="E184" s="128">
        <v>30000</v>
      </c>
      <c r="F184" s="128">
        <v>65642</v>
      </c>
    </row>
    <row r="185" spans="2:6" x14ac:dyDescent="0.3">
      <c r="B185" s="90"/>
      <c r="C185" s="90">
        <v>1400090061</v>
      </c>
      <c r="D185" s="90"/>
      <c r="E185" s="128">
        <v>10000</v>
      </c>
      <c r="F185" s="128">
        <v>67274</v>
      </c>
    </row>
    <row r="186" spans="2:6" x14ac:dyDescent="0.3">
      <c r="B186" s="90"/>
      <c r="C186" s="90">
        <v>1400090063</v>
      </c>
      <c r="D186" s="90"/>
      <c r="E186" s="128">
        <v>10000</v>
      </c>
      <c r="F186" s="128">
        <v>67424</v>
      </c>
    </row>
    <row r="187" spans="2:6" x14ac:dyDescent="0.3">
      <c r="B187" s="90"/>
      <c r="C187" s="90">
        <v>1400090064</v>
      </c>
      <c r="D187" s="90"/>
      <c r="E187" s="128">
        <v>30000</v>
      </c>
      <c r="F187" s="128">
        <v>66134</v>
      </c>
    </row>
    <row r="189" spans="2:6" x14ac:dyDescent="0.3">
      <c r="B189" s="149" t="s">
        <v>633</v>
      </c>
      <c r="C189" s="149">
        <v>1400120710</v>
      </c>
      <c r="D189" s="149"/>
      <c r="E189" s="150">
        <v>30000</v>
      </c>
      <c r="F189" s="150">
        <v>74322</v>
      </c>
    </row>
    <row r="190" spans="2:6" x14ac:dyDescent="0.3">
      <c r="B190" s="149"/>
      <c r="C190" s="149">
        <v>1400120724</v>
      </c>
      <c r="D190" s="149"/>
      <c r="E190" s="150">
        <v>10000</v>
      </c>
      <c r="F190" s="150">
        <v>77277</v>
      </c>
    </row>
    <row r="191" spans="2:6" x14ac:dyDescent="0.3">
      <c r="B191" s="149"/>
      <c r="C191" s="149">
        <v>1400120741</v>
      </c>
      <c r="D191" s="149"/>
      <c r="E191" s="150">
        <v>30000</v>
      </c>
      <c r="F191" s="150">
        <v>76247</v>
      </c>
    </row>
    <row r="192" spans="2:6" x14ac:dyDescent="0.3">
      <c r="B192" s="149"/>
      <c r="C192" s="149">
        <v>1400120746</v>
      </c>
      <c r="D192" s="149"/>
      <c r="E192" s="150">
        <v>30000</v>
      </c>
      <c r="F192" s="150">
        <v>74322</v>
      </c>
    </row>
    <row r="194" spans="2:6" x14ac:dyDescent="0.3">
      <c r="B194" s="280" t="s">
        <v>649</v>
      </c>
      <c r="C194" s="160">
        <v>1400152047</v>
      </c>
      <c r="D194" s="160"/>
      <c r="E194" s="161">
        <v>10000</v>
      </c>
      <c r="F194" s="161">
        <v>79742</v>
      </c>
    </row>
    <row r="195" spans="2:6" x14ac:dyDescent="0.3">
      <c r="B195" s="280"/>
      <c r="C195" s="160">
        <v>1400152046</v>
      </c>
      <c r="D195" s="160"/>
      <c r="E195" s="161">
        <v>30000</v>
      </c>
      <c r="F195" s="161">
        <v>78284</v>
      </c>
    </row>
    <row r="196" spans="2:6" x14ac:dyDescent="0.3">
      <c r="B196" s="280"/>
      <c r="C196" s="160">
        <v>1400152044</v>
      </c>
      <c r="D196" s="160"/>
      <c r="E196" s="161">
        <v>10000</v>
      </c>
      <c r="F196" s="161">
        <v>79294</v>
      </c>
    </row>
    <row r="197" spans="2:6" x14ac:dyDescent="0.3">
      <c r="B197" s="280"/>
      <c r="C197" s="160">
        <v>1400152043</v>
      </c>
      <c r="D197" s="160"/>
      <c r="E197" s="161">
        <v>30000</v>
      </c>
      <c r="F197" s="161">
        <v>78385</v>
      </c>
    </row>
    <row r="198" spans="2:6" x14ac:dyDescent="0.3">
      <c r="B198" s="280"/>
      <c r="C198" s="160">
        <v>1400152045</v>
      </c>
      <c r="D198" s="160"/>
      <c r="E198" s="161">
        <v>10000</v>
      </c>
      <c r="F198" s="161">
        <v>79596</v>
      </c>
    </row>
    <row r="200" spans="2:6" x14ac:dyDescent="0.3">
      <c r="B200" s="281" t="s">
        <v>655</v>
      </c>
      <c r="C200" s="165">
        <v>1400183231</v>
      </c>
      <c r="D200" s="165"/>
      <c r="E200" s="166">
        <v>30000</v>
      </c>
      <c r="F200" s="166">
        <v>69147</v>
      </c>
    </row>
    <row r="201" spans="2:6" x14ac:dyDescent="0.3">
      <c r="B201" s="281"/>
      <c r="C201" s="165">
        <v>1400183235</v>
      </c>
      <c r="D201" s="165"/>
      <c r="E201" s="166">
        <v>30000</v>
      </c>
      <c r="F201" s="166">
        <v>71726</v>
      </c>
    </row>
    <row r="202" spans="2:6" x14ac:dyDescent="0.3">
      <c r="B202" s="281"/>
      <c r="C202" s="165">
        <v>1400183236</v>
      </c>
      <c r="D202" s="165"/>
      <c r="E202" s="166">
        <v>30000</v>
      </c>
      <c r="F202" s="166">
        <v>69147</v>
      </c>
    </row>
    <row r="203" spans="2:6" x14ac:dyDescent="0.3">
      <c r="B203" s="167"/>
      <c r="C203" s="167"/>
      <c r="D203" s="167"/>
      <c r="E203" s="168"/>
      <c r="F203" s="168"/>
    </row>
    <row r="204" spans="2:6" x14ac:dyDescent="0.3">
      <c r="B204" s="169" t="s">
        <v>661</v>
      </c>
      <c r="C204" s="169">
        <v>1400214111</v>
      </c>
      <c r="D204" s="169"/>
      <c r="E204" s="170">
        <v>30000</v>
      </c>
      <c r="F204" s="170">
        <v>71589</v>
      </c>
    </row>
    <row r="205" spans="2:6" x14ac:dyDescent="0.3">
      <c r="B205" s="169"/>
      <c r="C205" s="169">
        <v>1400214096</v>
      </c>
      <c r="D205" s="169"/>
      <c r="E205" s="170">
        <v>30000</v>
      </c>
      <c r="F205" s="170">
        <v>71830</v>
      </c>
    </row>
    <row r="206" spans="2:6" x14ac:dyDescent="0.3">
      <c r="B206" s="169"/>
      <c r="C206" s="169">
        <v>1400214110</v>
      </c>
      <c r="D206" s="169"/>
      <c r="E206" s="170">
        <v>30000</v>
      </c>
      <c r="F206" s="170">
        <v>72136</v>
      </c>
    </row>
    <row r="207" spans="2:6" x14ac:dyDescent="0.3">
      <c r="B207" s="169"/>
      <c r="C207" s="169">
        <v>1400214100</v>
      </c>
      <c r="D207" s="169"/>
      <c r="E207" s="170">
        <v>10000</v>
      </c>
      <c r="F207" s="170">
        <v>73016</v>
      </c>
    </row>
    <row r="208" spans="2:6" x14ac:dyDescent="0.3">
      <c r="B208" s="169"/>
      <c r="C208" s="169">
        <v>1400214099</v>
      </c>
      <c r="D208" s="169"/>
      <c r="E208" s="170">
        <v>10000</v>
      </c>
      <c r="F208" s="170">
        <v>72711</v>
      </c>
    </row>
    <row r="209" spans="1:6" x14ac:dyDescent="0.3">
      <c r="B209" s="169"/>
      <c r="C209" s="169">
        <v>1400214098</v>
      </c>
      <c r="D209" s="169"/>
      <c r="E209" s="170">
        <v>10000</v>
      </c>
      <c r="F209" s="170">
        <v>73066</v>
      </c>
    </row>
    <row r="211" spans="1:6" x14ac:dyDescent="0.3">
      <c r="B211" s="171" t="s">
        <v>669</v>
      </c>
      <c r="C211" s="171">
        <v>1400239773</v>
      </c>
      <c r="D211" s="171"/>
      <c r="E211" s="172">
        <v>30000</v>
      </c>
      <c r="F211" s="172">
        <v>83451</v>
      </c>
    </row>
    <row r="212" spans="1:6" x14ac:dyDescent="0.3">
      <c r="B212" s="171"/>
      <c r="C212" s="171">
        <v>1400239765</v>
      </c>
      <c r="D212" s="171"/>
      <c r="E212" s="172">
        <v>30000</v>
      </c>
      <c r="F212" s="172">
        <v>83235</v>
      </c>
    </row>
    <row r="213" spans="1:6" x14ac:dyDescent="0.3">
      <c r="B213" s="171"/>
      <c r="C213" s="171">
        <v>1400239772</v>
      </c>
      <c r="D213" s="171"/>
      <c r="E213" s="172">
        <v>10000</v>
      </c>
      <c r="F213" s="172">
        <v>83895</v>
      </c>
    </row>
    <row r="215" spans="1:6" x14ac:dyDescent="0.3">
      <c r="B215" s="90" t="s">
        <v>676</v>
      </c>
      <c r="C215" s="90">
        <v>1400274414</v>
      </c>
      <c r="D215" s="90"/>
      <c r="E215" s="128">
        <v>30000</v>
      </c>
      <c r="F215" s="128">
        <v>84546</v>
      </c>
    </row>
    <row r="216" spans="1:6" x14ac:dyDescent="0.3">
      <c r="B216" s="90"/>
      <c r="C216" s="90">
        <v>1400274418</v>
      </c>
      <c r="D216" s="90"/>
      <c r="E216" s="128">
        <v>10000</v>
      </c>
      <c r="F216" s="128">
        <v>89545</v>
      </c>
    </row>
    <row r="217" spans="1:6" x14ac:dyDescent="0.3">
      <c r="B217" s="90"/>
      <c r="C217" s="90">
        <v>1400274421</v>
      </c>
      <c r="D217" s="90"/>
      <c r="E217" s="128">
        <v>10000</v>
      </c>
      <c r="F217" s="128">
        <v>89457</v>
      </c>
    </row>
    <row r="218" spans="1:6" x14ac:dyDescent="0.3">
      <c r="B218" s="90"/>
      <c r="C218" s="90">
        <v>1400274419</v>
      </c>
      <c r="D218" s="90"/>
      <c r="E218" s="128">
        <v>30000</v>
      </c>
      <c r="F218" s="128">
        <v>84546</v>
      </c>
    </row>
    <row r="219" spans="1:6" x14ac:dyDescent="0.3">
      <c r="B219" s="90"/>
      <c r="C219" s="90">
        <v>1400274417</v>
      </c>
      <c r="D219" s="90"/>
      <c r="E219" s="128">
        <v>30000</v>
      </c>
      <c r="F219" s="128">
        <v>84546</v>
      </c>
    </row>
    <row r="220" spans="1:6" x14ac:dyDescent="0.3">
      <c r="B220" s="90"/>
      <c r="C220" s="90">
        <v>1400274416</v>
      </c>
      <c r="D220" s="90"/>
      <c r="E220" s="128">
        <v>10000</v>
      </c>
      <c r="F220" s="128">
        <v>89507</v>
      </c>
    </row>
    <row r="221" spans="1:6" x14ac:dyDescent="0.3">
      <c r="B221" s="137"/>
      <c r="C221" s="137"/>
      <c r="D221" s="137"/>
      <c r="E221" s="138"/>
      <c r="F221" s="138"/>
    </row>
    <row r="222" spans="1:6" x14ac:dyDescent="0.3">
      <c r="A222" s="77">
        <v>1401</v>
      </c>
      <c r="B222" s="112" t="s">
        <v>677</v>
      </c>
      <c r="C222" s="112">
        <v>1401289542</v>
      </c>
      <c r="D222" s="112"/>
      <c r="E222" s="134">
        <v>8000</v>
      </c>
      <c r="F222" s="134">
        <v>101500</v>
      </c>
    </row>
    <row r="223" spans="1:6" x14ac:dyDescent="0.3">
      <c r="B223" s="199" t="s">
        <v>714</v>
      </c>
      <c r="C223" s="199">
        <v>1401297258</v>
      </c>
      <c r="D223" s="199"/>
      <c r="E223" s="200">
        <v>23500</v>
      </c>
      <c r="F223" s="200">
        <v>105300</v>
      </c>
    </row>
    <row r="224" spans="1:6" x14ac:dyDescent="0.3">
      <c r="B224" s="171" t="s">
        <v>681</v>
      </c>
      <c r="C224" s="171">
        <v>1401304830</v>
      </c>
      <c r="D224" s="171"/>
      <c r="E224" s="172">
        <v>16000</v>
      </c>
      <c r="F224" s="172">
        <v>108000</v>
      </c>
    </row>
    <row r="226" spans="1:7" x14ac:dyDescent="0.3">
      <c r="A226" s="273"/>
      <c r="B226" s="274" t="s">
        <v>686</v>
      </c>
      <c r="C226" s="171">
        <v>1401333083</v>
      </c>
      <c r="D226" s="171"/>
      <c r="E226" s="172">
        <v>10000</v>
      </c>
      <c r="F226" s="172">
        <v>107506</v>
      </c>
    </row>
    <row r="227" spans="1:7" x14ac:dyDescent="0.3">
      <c r="A227" s="273"/>
      <c r="B227" s="274"/>
      <c r="C227" s="171">
        <v>1401333082</v>
      </c>
      <c r="D227" s="171"/>
      <c r="E227" s="172">
        <v>30000</v>
      </c>
      <c r="F227" s="172">
        <v>108536</v>
      </c>
    </row>
    <row r="228" spans="1:7" x14ac:dyDescent="0.3">
      <c r="A228" s="273"/>
      <c r="B228" s="274"/>
      <c r="C228" s="171">
        <v>1401333081</v>
      </c>
      <c r="D228" s="171"/>
      <c r="E228" s="172">
        <v>20000</v>
      </c>
      <c r="F228" s="172">
        <v>108536</v>
      </c>
    </row>
    <row r="229" spans="1:7" x14ac:dyDescent="0.3">
      <c r="A229" s="273"/>
      <c r="B229" s="274"/>
      <c r="C229" s="171">
        <v>1401333086</v>
      </c>
      <c r="D229" s="171"/>
      <c r="E229" s="172">
        <v>5000</v>
      </c>
      <c r="F229" s="172">
        <v>107506</v>
      </c>
    </row>
    <row r="231" spans="1:7" x14ac:dyDescent="0.3">
      <c r="B231" s="145" t="s">
        <v>688</v>
      </c>
      <c r="C231" s="145">
        <v>1401364160</v>
      </c>
      <c r="D231" s="145"/>
      <c r="E231" s="146">
        <v>20000</v>
      </c>
      <c r="F231" s="146">
        <v>107427</v>
      </c>
    </row>
    <row r="232" spans="1:7" x14ac:dyDescent="0.3">
      <c r="B232" s="145"/>
      <c r="C232" s="145">
        <v>1401364155</v>
      </c>
      <c r="D232" s="145"/>
      <c r="E232" s="146">
        <v>30000</v>
      </c>
      <c r="F232" s="146">
        <v>107427</v>
      </c>
    </row>
    <row r="233" spans="1:7" x14ac:dyDescent="0.3">
      <c r="B233" s="145"/>
      <c r="C233" s="145">
        <v>1401364186</v>
      </c>
      <c r="D233" s="145"/>
      <c r="E233" s="146">
        <v>10000</v>
      </c>
      <c r="F233" s="146">
        <v>108677</v>
      </c>
    </row>
    <row r="235" spans="1:7" x14ac:dyDescent="0.3">
      <c r="B235" s="90" t="s">
        <v>702</v>
      </c>
      <c r="C235" s="90">
        <v>1401405025</v>
      </c>
      <c r="D235" s="90"/>
      <c r="E235" s="128">
        <v>30000</v>
      </c>
      <c r="F235" s="128">
        <v>98958</v>
      </c>
    </row>
    <row r="236" spans="1:7" x14ac:dyDescent="0.3">
      <c r="B236" s="90"/>
      <c r="C236" s="90">
        <v>1401405011</v>
      </c>
      <c r="D236" s="90"/>
      <c r="E236" s="128">
        <v>10000</v>
      </c>
      <c r="F236" s="128">
        <v>99308</v>
      </c>
    </row>
    <row r="237" spans="1:7" x14ac:dyDescent="0.3">
      <c r="B237" s="90"/>
      <c r="C237" s="90">
        <v>1401405016</v>
      </c>
      <c r="D237" s="90"/>
      <c r="E237" s="128">
        <v>30000</v>
      </c>
      <c r="F237" s="128">
        <v>98958</v>
      </c>
    </row>
    <row r="239" spans="1:7" x14ac:dyDescent="0.3">
      <c r="B239" s="197" t="s">
        <v>710</v>
      </c>
      <c r="C239" s="197">
        <v>1401433460</v>
      </c>
      <c r="D239" s="197"/>
      <c r="E239" s="198">
        <v>10000</v>
      </c>
      <c r="F239" s="198">
        <v>87977</v>
      </c>
      <c r="G239" s="120" t="s">
        <v>744</v>
      </c>
    </row>
    <row r="240" spans="1:7" x14ac:dyDescent="0.3">
      <c r="B240" s="197"/>
      <c r="C240" s="197">
        <v>1401433458</v>
      </c>
      <c r="D240" s="197"/>
      <c r="E240" s="198">
        <v>30000</v>
      </c>
      <c r="F240" s="198">
        <v>88433</v>
      </c>
      <c r="G240" s="120" t="s">
        <v>744</v>
      </c>
    </row>
    <row r="241" spans="2:7" x14ac:dyDescent="0.3">
      <c r="B241" s="197"/>
      <c r="C241" s="197">
        <v>1401433453</v>
      </c>
      <c r="D241" s="197"/>
      <c r="E241" s="198">
        <v>5000</v>
      </c>
      <c r="F241" s="198">
        <v>87977</v>
      </c>
      <c r="G241" s="120" t="s">
        <v>744</v>
      </c>
    </row>
    <row r="242" spans="2:7" x14ac:dyDescent="0.3">
      <c r="B242" s="197"/>
      <c r="C242" s="197">
        <v>1401433451</v>
      </c>
      <c r="D242" s="197"/>
      <c r="E242" s="198">
        <v>30000</v>
      </c>
      <c r="F242" s="198">
        <v>88433</v>
      </c>
      <c r="G242" s="120" t="s">
        <v>744</v>
      </c>
    </row>
    <row r="243" spans="2:7" x14ac:dyDescent="0.3">
      <c r="B243" s="197"/>
      <c r="C243" s="197">
        <v>1401433455</v>
      </c>
      <c r="D243" s="197"/>
      <c r="E243" s="198">
        <v>10000</v>
      </c>
      <c r="F243" s="198">
        <v>88433</v>
      </c>
      <c r="G243" s="120" t="s">
        <v>744</v>
      </c>
    </row>
    <row r="245" spans="2:7" x14ac:dyDescent="0.3">
      <c r="B245" s="199" t="s">
        <v>711</v>
      </c>
      <c r="C245" s="199">
        <v>1401464334</v>
      </c>
      <c r="D245" s="199"/>
      <c r="E245" s="200">
        <v>8000</v>
      </c>
      <c r="F245" s="200">
        <v>80200</v>
      </c>
      <c r="G245" s="203" t="s">
        <v>750</v>
      </c>
    </row>
    <row r="247" spans="2:7" x14ac:dyDescent="0.3">
      <c r="B247" s="199" t="s">
        <v>712</v>
      </c>
      <c r="C247" s="199">
        <v>1401471027</v>
      </c>
      <c r="D247" s="199"/>
      <c r="E247" s="200">
        <v>30000</v>
      </c>
      <c r="F247" s="200">
        <v>87337</v>
      </c>
      <c r="G247" s="120" t="s">
        <v>744</v>
      </c>
    </row>
    <row r="248" spans="2:7" x14ac:dyDescent="0.3">
      <c r="B248" s="199"/>
      <c r="C248" s="199">
        <v>1401471026</v>
      </c>
      <c r="D248" s="199"/>
      <c r="E248" s="200">
        <v>30000</v>
      </c>
      <c r="F248" s="200">
        <v>87337</v>
      </c>
      <c r="G248" s="120" t="s">
        <v>744</v>
      </c>
    </row>
    <row r="249" spans="2:7" x14ac:dyDescent="0.3">
      <c r="B249" s="199"/>
      <c r="C249" s="199">
        <v>1401471025</v>
      </c>
      <c r="D249" s="199"/>
      <c r="E249" s="200">
        <v>10000</v>
      </c>
      <c r="F249" s="200">
        <v>86315</v>
      </c>
      <c r="G249" s="120" t="s">
        <v>744</v>
      </c>
    </row>
    <row r="250" spans="2:7" x14ac:dyDescent="0.3">
      <c r="B250" s="199"/>
      <c r="C250" s="199">
        <v>1401471028</v>
      </c>
      <c r="D250" s="199"/>
      <c r="E250" s="200">
        <v>5000</v>
      </c>
      <c r="F250" s="200">
        <v>86315</v>
      </c>
      <c r="G250" s="120" t="s">
        <v>744</v>
      </c>
    </row>
    <row r="252" spans="2:7" x14ac:dyDescent="0.3">
      <c r="B252" s="201" t="s">
        <v>715</v>
      </c>
      <c r="C252" s="201">
        <v>1401498227</v>
      </c>
      <c r="D252" s="201"/>
      <c r="E252" s="202">
        <v>31250</v>
      </c>
      <c r="F252" s="202">
        <v>98100</v>
      </c>
      <c r="G252" s="120" t="s">
        <v>744</v>
      </c>
    </row>
    <row r="254" spans="2:7" x14ac:dyDescent="0.3">
      <c r="B254" s="201" t="s">
        <v>718</v>
      </c>
      <c r="C254" s="201">
        <v>1401509270</v>
      </c>
      <c r="D254" s="201"/>
      <c r="E254" s="202">
        <v>10000</v>
      </c>
      <c r="F254" s="202">
        <v>97300</v>
      </c>
      <c r="G254" s="120" t="s">
        <v>744</v>
      </c>
    </row>
    <row r="255" spans="2:7" x14ac:dyDescent="0.3">
      <c r="B255" s="201"/>
      <c r="C255" s="201">
        <v>1401509271</v>
      </c>
      <c r="D255" s="201"/>
      <c r="E255" s="202">
        <v>10000</v>
      </c>
      <c r="F255" s="202">
        <v>97300</v>
      </c>
      <c r="G255" s="120" t="s">
        <v>744</v>
      </c>
    </row>
    <row r="257" spans="2:7" x14ac:dyDescent="0.3">
      <c r="B257" s="90" t="s">
        <v>719</v>
      </c>
      <c r="C257" s="90">
        <v>1401518965</v>
      </c>
      <c r="D257" s="90"/>
      <c r="E257" s="128">
        <v>10000</v>
      </c>
      <c r="F257" s="128">
        <v>95600</v>
      </c>
      <c r="G257" s="120" t="s">
        <v>745</v>
      </c>
    </row>
    <row r="258" spans="2:7" x14ac:dyDescent="0.3">
      <c r="B258" s="90"/>
      <c r="C258" s="90">
        <v>1401518964</v>
      </c>
      <c r="D258" s="90"/>
      <c r="E258" s="128">
        <v>10000</v>
      </c>
      <c r="F258" s="128">
        <v>95600</v>
      </c>
      <c r="G258" s="120" t="s">
        <v>745</v>
      </c>
    </row>
    <row r="260" spans="2:7" x14ac:dyDescent="0.3">
      <c r="B260" s="90" t="s">
        <v>720</v>
      </c>
      <c r="C260" s="90">
        <v>1401528335</v>
      </c>
      <c r="D260" s="90"/>
      <c r="E260" s="128">
        <v>10000</v>
      </c>
      <c r="F260" s="128">
        <v>99100</v>
      </c>
      <c r="G260" s="120" t="s">
        <v>744</v>
      </c>
    </row>
    <row r="261" spans="2:7" x14ac:dyDescent="0.3">
      <c r="B261" s="90"/>
      <c r="C261" s="90">
        <v>1401528336</v>
      </c>
      <c r="D261" s="90"/>
      <c r="E261" s="128">
        <v>10000</v>
      </c>
      <c r="F261" s="128">
        <v>99100</v>
      </c>
      <c r="G261" s="120" t="s">
        <v>744</v>
      </c>
    </row>
    <row r="263" spans="2:7" x14ac:dyDescent="0.3">
      <c r="B263" s="90" t="s">
        <v>722</v>
      </c>
      <c r="C263" s="90">
        <v>1401536839</v>
      </c>
      <c r="D263" s="90"/>
      <c r="E263" s="128">
        <v>2000</v>
      </c>
      <c r="F263" s="128">
        <v>112300</v>
      </c>
      <c r="G263" s="120" t="s">
        <v>745</v>
      </c>
    </row>
    <row r="264" spans="2:7" x14ac:dyDescent="0.3">
      <c r="B264" s="90"/>
      <c r="C264" s="90">
        <v>1401536838</v>
      </c>
      <c r="D264" s="90"/>
      <c r="E264" s="128">
        <v>10000</v>
      </c>
      <c r="F264" s="128">
        <v>112300</v>
      </c>
      <c r="G264" s="120" t="s">
        <v>745</v>
      </c>
    </row>
    <row r="266" spans="2:7" x14ac:dyDescent="0.3">
      <c r="B266" s="90" t="s">
        <v>724</v>
      </c>
      <c r="C266" s="90">
        <v>1401548045</v>
      </c>
      <c r="D266" s="90"/>
      <c r="E266" s="128">
        <v>4500</v>
      </c>
      <c r="F266" s="128">
        <v>118900</v>
      </c>
      <c r="G266" s="120" t="s">
        <v>744</v>
      </c>
    </row>
    <row r="267" spans="2:7" x14ac:dyDescent="0.3">
      <c r="B267" s="90"/>
      <c r="C267" s="90">
        <v>1401548046</v>
      </c>
      <c r="D267" s="90"/>
      <c r="E267" s="128">
        <v>15000</v>
      </c>
      <c r="F267" s="128">
        <v>118900</v>
      </c>
      <c r="G267" s="120" t="s">
        <v>744</v>
      </c>
    </row>
    <row r="268" spans="2:7" x14ac:dyDescent="0.3">
      <c r="B268" s="90"/>
      <c r="C268" s="90">
        <v>1401548047</v>
      </c>
      <c r="D268" s="90"/>
      <c r="E268" s="128">
        <v>15000</v>
      </c>
      <c r="F268" s="128">
        <v>118900</v>
      </c>
      <c r="G268" s="120" t="s">
        <v>744</v>
      </c>
    </row>
    <row r="270" spans="2:7" x14ac:dyDescent="0.3">
      <c r="B270" s="278" t="s">
        <v>725</v>
      </c>
      <c r="C270" s="199">
        <v>1401557434</v>
      </c>
      <c r="D270" s="199"/>
      <c r="E270" s="200">
        <v>10000</v>
      </c>
      <c r="F270" s="200">
        <v>112700</v>
      </c>
      <c r="G270" s="120" t="s">
        <v>745</v>
      </c>
    </row>
    <row r="271" spans="2:7" x14ac:dyDescent="0.3">
      <c r="B271" s="278"/>
      <c r="C271" s="199">
        <v>1401557433</v>
      </c>
      <c r="D271" s="199"/>
      <c r="E271" s="200">
        <v>7100</v>
      </c>
      <c r="F271" s="200">
        <v>112700</v>
      </c>
      <c r="G271" s="120" t="s">
        <v>745</v>
      </c>
    </row>
    <row r="272" spans="2:7" x14ac:dyDescent="0.3">
      <c r="B272" s="278"/>
      <c r="C272" s="199">
        <v>1401557432</v>
      </c>
      <c r="D272" s="199"/>
      <c r="E272" s="200">
        <v>15000</v>
      </c>
      <c r="F272" s="200">
        <v>112700</v>
      </c>
      <c r="G272" s="120" t="s">
        <v>745</v>
      </c>
    </row>
    <row r="274" spans="2:7" x14ac:dyDescent="0.3">
      <c r="B274" s="199" t="s">
        <v>728</v>
      </c>
      <c r="C274" s="199">
        <v>1401567229</v>
      </c>
      <c r="D274" s="199"/>
      <c r="E274" s="200">
        <v>6950</v>
      </c>
      <c r="F274" s="200">
        <v>107100</v>
      </c>
      <c r="G274" s="120" t="s">
        <v>744</v>
      </c>
    </row>
    <row r="275" spans="2:7" x14ac:dyDescent="0.3">
      <c r="B275" s="199"/>
      <c r="C275" s="199">
        <v>1401567228</v>
      </c>
      <c r="D275" s="199"/>
      <c r="E275" s="200">
        <v>15000</v>
      </c>
      <c r="F275" s="200">
        <v>107100</v>
      </c>
      <c r="G275" s="120" t="s">
        <v>744</v>
      </c>
    </row>
    <row r="277" spans="2:7" x14ac:dyDescent="0.3">
      <c r="B277" s="199" t="s">
        <v>731</v>
      </c>
      <c r="C277" s="199">
        <v>1401579312</v>
      </c>
      <c r="D277" s="199"/>
      <c r="E277" s="200">
        <v>15000</v>
      </c>
      <c r="F277" s="200">
        <v>100600</v>
      </c>
      <c r="G277" s="120" t="s">
        <v>745</v>
      </c>
    </row>
    <row r="278" spans="2:7" x14ac:dyDescent="0.3">
      <c r="B278" s="199"/>
      <c r="C278" s="199">
        <v>1401579313</v>
      </c>
      <c r="D278" s="199"/>
      <c r="E278" s="200">
        <v>3950</v>
      </c>
      <c r="F278" s="200">
        <v>100600</v>
      </c>
      <c r="G278" s="120" t="s">
        <v>745</v>
      </c>
    </row>
    <row r="279" spans="2:7" x14ac:dyDescent="0.3">
      <c r="B279" s="199"/>
      <c r="C279" s="199">
        <v>1401579311</v>
      </c>
      <c r="D279" s="199"/>
      <c r="E279" s="200">
        <v>15000</v>
      </c>
      <c r="F279" s="200">
        <v>100600</v>
      </c>
      <c r="G279" s="120" t="s">
        <v>745</v>
      </c>
    </row>
    <row r="281" spans="2:7" x14ac:dyDescent="0.3">
      <c r="B281" s="199" t="s">
        <v>734</v>
      </c>
      <c r="C281" s="199">
        <v>1401593621</v>
      </c>
      <c r="D281" s="199"/>
      <c r="E281" s="200">
        <v>15000</v>
      </c>
      <c r="F281" s="200">
        <v>102100</v>
      </c>
      <c r="G281" s="120" t="s">
        <v>744</v>
      </c>
    </row>
    <row r="282" spans="2:7" x14ac:dyDescent="0.3">
      <c r="B282" s="199"/>
      <c r="C282" s="199">
        <v>1401593622</v>
      </c>
      <c r="D282" s="199"/>
      <c r="E282" s="200">
        <v>14775</v>
      </c>
      <c r="F282" s="200">
        <v>102100</v>
      </c>
      <c r="G282" s="120" t="s">
        <v>744</v>
      </c>
    </row>
    <row r="284" spans="2:7" x14ac:dyDescent="0.3">
      <c r="B284" s="277" t="s">
        <v>739</v>
      </c>
      <c r="C284" s="90">
        <v>1401607471</v>
      </c>
      <c r="D284" s="90"/>
      <c r="E284" s="128">
        <v>4925</v>
      </c>
      <c r="F284" s="128">
        <v>105000</v>
      </c>
      <c r="G284" s="120" t="s">
        <v>746</v>
      </c>
    </row>
    <row r="285" spans="2:7" x14ac:dyDescent="0.3">
      <c r="B285" s="277"/>
      <c r="C285" s="90">
        <v>1401607470</v>
      </c>
      <c r="D285" s="90"/>
      <c r="E285" s="128">
        <v>15000</v>
      </c>
      <c r="F285" s="128">
        <v>105000</v>
      </c>
      <c r="G285" s="120" t="s">
        <v>746</v>
      </c>
    </row>
    <row r="286" spans="2:7" x14ac:dyDescent="0.3">
      <c r="B286" s="158"/>
    </row>
    <row r="287" spans="2:7" x14ac:dyDescent="0.3">
      <c r="B287" s="277" t="s">
        <v>749</v>
      </c>
      <c r="C287" s="90">
        <v>1401617544</v>
      </c>
      <c r="D287" s="90"/>
      <c r="E287" s="128">
        <v>15000</v>
      </c>
      <c r="F287" s="128">
        <v>105200</v>
      </c>
      <c r="G287" s="120" t="s">
        <v>744</v>
      </c>
    </row>
    <row r="288" spans="2:7" x14ac:dyDescent="0.3">
      <c r="B288" s="277"/>
      <c r="C288" s="90">
        <v>1401617543</v>
      </c>
      <c r="D288" s="90"/>
      <c r="E288" s="128">
        <v>1500</v>
      </c>
      <c r="F288" s="128">
        <v>105200</v>
      </c>
      <c r="G288" s="120" t="s">
        <v>744</v>
      </c>
    </row>
    <row r="290" spans="2:7" x14ac:dyDescent="0.3">
      <c r="B290" s="275" t="s">
        <v>740</v>
      </c>
      <c r="C290" s="149">
        <v>1401630151</v>
      </c>
      <c r="D290" s="149"/>
      <c r="E290" s="150">
        <v>15000</v>
      </c>
      <c r="F290" s="150">
        <v>105100</v>
      </c>
      <c r="G290" s="120" t="s">
        <v>748</v>
      </c>
    </row>
    <row r="291" spans="2:7" x14ac:dyDescent="0.3">
      <c r="B291" s="275"/>
      <c r="C291" s="149">
        <v>1401630152</v>
      </c>
      <c r="D291" s="149"/>
      <c r="E291" s="150">
        <v>5325</v>
      </c>
      <c r="F291" s="150">
        <v>105100</v>
      </c>
      <c r="G291" s="120" t="s">
        <v>748</v>
      </c>
    </row>
    <row r="293" spans="2:7" x14ac:dyDescent="0.3">
      <c r="B293" s="275" t="s">
        <v>741</v>
      </c>
      <c r="C293" s="149">
        <v>1401640461</v>
      </c>
      <c r="D293" s="149"/>
      <c r="E293" s="150">
        <v>10000</v>
      </c>
      <c r="F293" s="150">
        <v>107600</v>
      </c>
      <c r="G293" s="120" t="s">
        <v>744</v>
      </c>
    </row>
    <row r="294" spans="2:7" x14ac:dyDescent="0.3">
      <c r="B294" s="275"/>
      <c r="C294" s="149">
        <v>1401640462</v>
      </c>
      <c r="D294" s="149"/>
      <c r="E294" s="150">
        <v>2950</v>
      </c>
      <c r="F294" s="150">
        <v>107600</v>
      </c>
      <c r="G294" s="120" t="s">
        <v>744</v>
      </c>
    </row>
    <row r="296" spans="2:7" x14ac:dyDescent="0.3">
      <c r="B296" s="276" t="s">
        <v>747</v>
      </c>
      <c r="C296" s="206">
        <v>1401656562</v>
      </c>
      <c r="D296" s="206"/>
      <c r="E296" s="207">
        <v>15000</v>
      </c>
      <c r="F296" s="207">
        <v>119300</v>
      </c>
      <c r="G296" s="208" t="s">
        <v>748</v>
      </c>
    </row>
    <row r="297" spans="2:7" x14ac:dyDescent="0.3">
      <c r="B297" s="276"/>
      <c r="C297" s="206">
        <v>1401656563</v>
      </c>
      <c r="D297" s="206"/>
      <c r="E297" s="207">
        <v>4500</v>
      </c>
      <c r="F297" s="207">
        <v>119300</v>
      </c>
      <c r="G297" s="208" t="s">
        <v>748</v>
      </c>
    </row>
    <row r="299" spans="2:7" x14ac:dyDescent="0.3">
      <c r="B299" s="276" t="s">
        <v>752</v>
      </c>
      <c r="C299" s="209">
        <v>1401665047</v>
      </c>
      <c r="D299" s="206"/>
      <c r="E299" s="207">
        <v>15000</v>
      </c>
      <c r="F299" s="207">
        <v>116100</v>
      </c>
      <c r="G299" s="208" t="s">
        <v>744</v>
      </c>
    </row>
    <row r="300" spans="2:7" x14ac:dyDescent="0.3">
      <c r="B300" s="276"/>
      <c r="C300" s="209">
        <v>1401665048</v>
      </c>
      <c r="D300" s="206"/>
      <c r="E300" s="207">
        <v>7800</v>
      </c>
      <c r="F300" s="207">
        <v>116100</v>
      </c>
      <c r="G300" s="208" t="s">
        <v>744</v>
      </c>
    </row>
    <row r="302" spans="2:7" x14ac:dyDescent="0.3">
      <c r="B302" s="276" t="s">
        <v>753</v>
      </c>
      <c r="C302" s="209">
        <v>14011674904</v>
      </c>
      <c r="D302" s="206"/>
      <c r="E302" s="207">
        <v>15000</v>
      </c>
      <c r="F302" s="207">
        <v>116500</v>
      </c>
      <c r="G302" s="208" t="s">
        <v>750</v>
      </c>
    </row>
    <row r="303" spans="2:7" x14ac:dyDescent="0.3">
      <c r="B303" s="276"/>
      <c r="C303" s="209">
        <v>14011674905</v>
      </c>
      <c r="D303" s="206"/>
      <c r="E303" s="207">
        <v>6000</v>
      </c>
      <c r="F303" s="207">
        <v>116500</v>
      </c>
      <c r="G303" s="208" t="s">
        <v>750</v>
      </c>
    </row>
    <row r="305" spans="2:7" x14ac:dyDescent="0.3">
      <c r="B305" s="276" t="s">
        <v>754</v>
      </c>
      <c r="C305" s="209">
        <v>1401693041</v>
      </c>
      <c r="D305" s="206"/>
      <c r="E305" s="207">
        <v>15000</v>
      </c>
      <c r="F305" s="207">
        <v>126600</v>
      </c>
      <c r="G305" s="208" t="s">
        <v>750</v>
      </c>
    </row>
    <row r="306" spans="2:7" x14ac:dyDescent="0.3">
      <c r="B306" s="276"/>
      <c r="C306" s="209">
        <v>1401693042</v>
      </c>
      <c r="D306" s="206"/>
      <c r="E306" s="207">
        <v>5000</v>
      </c>
      <c r="F306" s="207">
        <v>126600</v>
      </c>
      <c r="G306" s="208" t="s">
        <v>750</v>
      </c>
    </row>
    <row r="308" spans="2:7" x14ac:dyDescent="0.3">
      <c r="B308" s="275" t="s">
        <v>755</v>
      </c>
      <c r="C308" s="214">
        <v>1401695403</v>
      </c>
      <c r="D308" s="149"/>
      <c r="E308" s="150">
        <v>10000</v>
      </c>
      <c r="F308" s="150">
        <v>150800</v>
      </c>
      <c r="G308" s="215" t="s">
        <v>748</v>
      </c>
    </row>
    <row r="309" spans="2:7" x14ac:dyDescent="0.3">
      <c r="B309" s="275"/>
      <c r="C309" s="214">
        <v>1401695402</v>
      </c>
      <c r="D309" s="149"/>
      <c r="E309" s="150">
        <v>5000</v>
      </c>
      <c r="F309" s="150">
        <v>150800</v>
      </c>
      <c r="G309" s="215" t="s">
        <v>748</v>
      </c>
    </row>
    <row r="310" spans="2:7" x14ac:dyDescent="0.3">
      <c r="B310" s="149"/>
      <c r="C310" s="214">
        <v>1401695404</v>
      </c>
      <c r="D310" s="149"/>
      <c r="E310" s="150">
        <v>3000</v>
      </c>
      <c r="F310" s="150">
        <v>150800</v>
      </c>
      <c r="G310" s="215" t="s">
        <v>748</v>
      </c>
    </row>
    <row r="312" spans="2:7" x14ac:dyDescent="0.3">
      <c r="B312" s="275" t="s">
        <v>758</v>
      </c>
      <c r="C312" s="214">
        <v>1401702631</v>
      </c>
      <c r="D312" s="149"/>
      <c r="E312" s="150">
        <v>10000</v>
      </c>
      <c r="F312" s="150">
        <v>159200</v>
      </c>
      <c r="G312" s="215" t="s">
        <v>744</v>
      </c>
    </row>
    <row r="313" spans="2:7" x14ac:dyDescent="0.3">
      <c r="B313" s="275"/>
      <c r="C313" s="214">
        <v>1401702630</v>
      </c>
      <c r="D313" s="149"/>
      <c r="E313" s="150">
        <v>15000</v>
      </c>
      <c r="F313" s="150">
        <v>159200</v>
      </c>
      <c r="G313" s="215" t="s">
        <v>744</v>
      </c>
    </row>
    <row r="315" spans="2:7" x14ac:dyDescent="0.3">
      <c r="B315" s="275" t="s">
        <v>760</v>
      </c>
      <c r="C315" s="214">
        <v>1401712597</v>
      </c>
      <c r="D315" s="149"/>
      <c r="E315" s="150">
        <v>10000</v>
      </c>
      <c r="F315" s="150">
        <v>143700</v>
      </c>
      <c r="G315" s="215" t="s">
        <v>744</v>
      </c>
    </row>
    <row r="316" spans="2:7" x14ac:dyDescent="0.3">
      <c r="B316" s="275"/>
      <c r="C316" s="214">
        <v>1401712598</v>
      </c>
      <c r="D316" s="149"/>
      <c r="E316" s="150">
        <v>10000</v>
      </c>
      <c r="F316" s="150">
        <v>143700</v>
      </c>
      <c r="G316" s="215" t="s">
        <v>744</v>
      </c>
    </row>
    <row r="318" spans="2:7" x14ac:dyDescent="0.3">
      <c r="B318" s="211" t="s">
        <v>778</v>
      </c>
      <c r="C318" s="211">
        <v>1402728322</v>
      </c>
      <c r="D318" s="211"/>
      <c r="E318" s="212">
        <v>10000</v>
      </c>
      <c r="F318" s="212">
        <v>159500</v>
      </c>
      <c r="G318" s="213" t="s">
        <v>750</v>
      </c>
    </row>
    <row r="319" spans="2:7" x14ac:dyDescent="0.3">
      <c r="B319" s="211" t="s">
        <v>778</v>
      </c>
      <c r="C319" s="211">
        <v>1402728323</v>
      </c>
      <c r="D319" s="211"/>
      <c r="E319" s="212">
        <v>10000</v>
      </c>
      <c r="F319" s="212">
        <v>159500</v>
      </c>
      <c r="G319" s="213" t="s">
        <v>750</v>
      </c>
    </row>
    <row r="320" spans="2:7" x14ac:dyDescent="0.3">
      <c r="B320" s="211" t="s">
        <v>778</v>
      </c>
      <c r="C320" s="211">
        <v>1402728324</v>
      </c>
      <c r="D320" s="211"/>
      <c r="E320" s="212">
        <v>900</v>
      </c>
      <c r="F320" s="212">
        <v>159500</v>
      </c>
      <c r="G320" s="213" t="s">
        <v>750</v>
      </c>
    </row>
    <row r="322" spans="2:7" x14ac:dyDescent="0.3">
      <c r="B322" s="279" t="s">
        <v>761</v>
      </c>
      <c r="C322" s="210">
        <v>1402732803</v>
      </c>
      <c r="D322" s="211"/>
      <c r="E322" s="212">
        <v>10000</v>
      </c>
      <c r="F322" s="212">
        <v>156500</v>
      </c>
      <c r="G322" s="213" t="s">
        <v>744</v>
      </c>
    </row>
    <row r="323" spans="2:7" x14ac:dyDescent="0.3">
      <c r="B323" s="279"/>
      <c r="C323" s="210">
        <v>1402732804</v>
      </c>
      <c r="D323" s="211"/>
      <c r="E323" s="212">
        <v>10000</v>
      </c>
      <c r="F323" s="212">
        <v>156500</v>
      </c>
      <c r="G323" s="213" t="s">
        <v>744</v>
      </c>
    </row>
    <row r="325" spans="2:7" x14ac:dyDescent="0.3">
      <c r="B325" s="279" t="s">
        <v>767</v>
      </c>
      <c r="C325" s="211">
        <v>1402743185</v>
      </c>
      <c r="D325" s="211"/>
      <c r="E325" s="212">
        <v>10000</v>
      </c>
      <c r="F325" s="212">
        <v>161100</v>
      </c>
      <c r="G325" s="213" t="s">
        <v>744</v>
      </c>
    </row>
    <row r="326" spans="2:7" x14ac:dyDescent="0.3">
      <c r="B326" s="279"/>
      <c r="C326" s="211">
        <v>1402743186</v>
      </c>
      <c r="D326" s="211"/>
      <c r="E326" s="212">
        <v>10000</v>
      </c>
      <c r="F326" s="212">
        <v>161100</v>
      </c>
      <c r="G326" s="213" t="s">
        <v>744</v>
      </c>
    </row>
    <row r="328" spans="2:7" x14ac:dyDescent="0.3">
      <c r="B328" s="211" t="s">
        <v>772</v>
      </c>
      <c r="C328" s="211">
        <v>1402753891</v>
      </c>
      <c r="D328" s="211"/>
      <c r="E328" s="212">
        <v>10000</v>
      </c>
      <c r="F328" s="212">
        <v>149400</v>
      </c>
      <c r="G328" s="213" t="s">
        <v>746</v>
      </c>
    </row>
    <row r="329" spans="2:7" x14ac:dyDescent="0.3">
      <c r="B329" s="211" t="s">
        <v>772</v>
      </c>
      <c r="C329" s="211">
        <v>1402753892</v>
      </c>
      <c r="D329" s="211"/>
      <c r="E329" s="212">
        <v>10000</v>
      </c>
      <c r="F329" s="212">
        <v>149400</v>
      </c>
      <c r="G329" s="213" t="s">
        <v>746</v>
      </c>
    </row>
    <row r="331" spans="2:7" x14ac:dyDescent="0.3">
      <c r="B331" s="114" t="s">
        <v>773</v>
      </c>
      <c r="C331" s="114">
        <v>1402761079</v>
      </c>
      <c r="D331" s="114"/>
      <c r="E331" s="136">
        <v>10000</v>
      </c>
      <c r="F331" s="136">
        <v>146300</v>
      </c>
      <c r="G331" s="217" t="s">
        <v>748</v>
      </c>
    </row>
    <row r="332" spans="2:7" x14ac:dyDescent="0.3">
      <c r="B332" s="114" t="s">
        <v>773</v>
      </c>
      <c r="C332" s="114">
        <v>1402761080</v>
      </c>
      <c r="D332" s="114"/>
      <c r="E332" s="136">
        <v>4400</v>
      </c>
      <c r="F332" s="136">
        <v>146300</v>
      </c>
      <c r="G332" s="217" t="s">
        <v>748</v>
      </c>
    </row>
    <row r="334" spans="2:7" x14ac:dyDescent="0.3">
      <c r="B334" s="114" t="s">
        <v>777</v>
      </c>
      <c r="C334" s="114">
        <v>1402772924</v>
      </c>
      <c r="D334" s="114"/>
      <c r="E334" s="136">
        <v>10000</v>
      </c>
      <c r="F334" s="136">
        <v>140700</v>
      </c>
      <c r="G334" s="217" t="s">
        <v>744</v>
      </c>
    </row>
    <row r="335" spans="2:7" x14ac:dyDescent="0.3">
      <c r="B335" s="114" t="s">
        <v>777</v>
      </c>
      <c r="C335" s="114">
        <v>1402772925</v>
      </c>
      <c r="D335" s="114"/>
      <c r="E335" s="136">
        <v>4800</v>
      </c>
      <c r="F335" s="136">
        <v>140700</v>
      </c>
      <c r="G335" s="217" t="s">
        <v>744</v>
      </c>
    </row>
    <row r="337" spans="2:7" x14ac:dyDescent="0.3">
      <c r="B337" s="114" t="s">
        <v>779</v>
      </c>
      <c r="C337" s="114">
        <v>1402780852</v>
      </c>
      <c r="D337" s="114"/>
      <c r="E337" s="136">
        <v>10000</v>
      </c>
      <c r="F337" s="136">
        <v>80200</v>
      </c>
      <c r="G337" s="217" t="s">
        <v>746</v>
      </c>
    </row>
    <row r="338" spans="2:7" x14ac:dyDescent="0.3">
      <c r="B338" s="114" t="s">
        <v>780</v>
      </c>
      <c r="C338" s="114">
        <v>1402780853</v>
      </c>
      <c r="D338" s="114"/>
      <c r="E338" s="136">
        <v>4200</v>
      </c>
      <c r="F338" s="136">
        <v>80200</v>
      </c>
      <c r="G338" s="217" t="s">
        <v>746</v>
      </c>
    </row>
    <row r="340" spans="2:7" x14ac:dyDescent="0.3">
      <c r="B340" s="114" t="s">
        <v>781</v>
      </c>
      <c r="C340" s="114">
        <v>1402781605</v>
      </c>
      <c r="D340" s="114"/>
      <c r="E340" s="136">
        <v>4000</v>
      </c>
      <c r="F340" s="136">
        <v>134600</v>
      </c>
      <c r="G340" s="217" t="s">
        <v>744</v>
      </c>
    </row>
    <row r="342" spans="2:7" x14ac:dyDescent="0.3">
      <c r="B342" s="114" t="s">
        <v>782</v>
      </c>
      <c r="C342" s="114">
        <v>1402786707</v>
      </c>
      <c r="D342" s="114"/>
      <c r="E342" s="136">
        <v>4000</v>
      </c>
      <c r="F342" s="136">
        <v>135500</v>
      </c>
      <c r="G342" s="217" t="s">
        <v>744</v>
      </c>
    </row>
    <row r="343" spans="2:7" x14ac:dyDescent="0.3">
      <c r="B343" s="114" t="s">
        <v>782</v>
      </c>
      <c r="C343" s="114">
        <v>1402786706</v>
      </c>
      <c r="D343" s="114"/>
      <c r="E343" s="136">
        <v>3000</v>
      </c>
      <c r="F343" s="136">
        <v>135500</v>
      </c>
      <c r="G343" s="217" t="s">
        <v>744</v>
      </c>
    </row>
    <row r="345" spans="2:7" x14ac:dyDescent="0.3">
      <c r="B345" s="149" t="s">
        <v>783</v>
      </c>
      <c r="C345" s="149">
        <v>1402796921</v>
      </c>
      <c r="D345" s="149"/>
      <c r="E345" s="150">
        <v>17000</v>
      </c>
      <c r="F345" s="150">
        <v>131500</v>
      </c>
      <c r="G345" s="215" t="s">
        <v>744</v>
      </c>
    </row>
    <row r="347" spans="2:7" x14ac:dyDescent="0.3">
      <c r="B347" s="149" t="s">
        <v>785</v>
      </c>
      <c r="C347" s="149">
        <v>1402805700</v>
      </c>
      <c r="D347" s="149"/>
      <c r="E347" s="150">
        <v>10000</v>
      </c>
      <c r="F347" s="150">
        <v>117100</v>
      </c>
      <c r="G347" s="215" t="s">
        <v>748</v>
      </c>
    </row>
    <row r="348" spans="2:7" x14ac:dyDescent="0.3">
      <c r="B348" s="149" t="s">
        <v>785</v>
      </c>
      <c r="C348" s="149">
        <v>1402805701</v>
      </c>
      <c r="D348" s="149"/>
      <c r="E348" s="150">
        <v>5650</v>
      </c>
      <c r="F348" s="150">
        <v>117100</v>
      </c>
      <c r="G348" s="215" t="s">
        <v>748</v>
      </c>
    </row>
    <row r="350" spans="2:7" x14ac:dyDescent="0.3">
      <c r="B350" s="149" t="s">
        <v>790</v>
      </c>
      <c r="C350" s="149">
        <v>1402816401</v>
      </c>
      <c r="D350" s="149"/>
      <c r="E350" s="150">
        <v>10000</v>
      </c>
      <c r="F350" s="150">
        <v>108400</v>
      </c>
      <c r="G350" s="215" t="s">
        <v>744</v>
      </c>
    </row>
    <row r="351" spans="2:7" x14ac:dyDescent="0.3">
      <c r="B351" s="149" t="s">
        <v>790</v>
      </c>
      <c r="C351" s="149">
        <v>1402816402</v>
      </c>
      <c r="D351" s="149"/>
      <c r="E351" s="150">
        <v>7225</v>
      </c>
      <c r="F351" s="150">
        <v>108400</v>
      </c>
      <c r="G351" s="215" t="s">
        <v>744</v>
      </c>
    </row>
    <row r="353" spans="2:7" x14ac:dyDescent="0.3">
      <c r="B353" s="149" t="s">
        <v>793</v>
      </c>
      <c r="C353" s="149">
        <v>1402825009</v>
      </c>
      <c r="D353" s="149"/>
      <c r="E353" s="150">
        <v>10000</v>
      </c>
      <c r="F353" s="150">
        <v>110100</v>
      </c>
      <c r="G353" s="215" t="s">
        <v>744</v>
      </c>
    </row>
    <row r="355" spans="2:7" x14ac:dyDescent="0.3">
      <c r="B355" s="211" t="s">
        <v>796</v>
      </c>
      <c r="C355" s="211">
        <v>102839071</v>
      </c>
      <c r="D355" s="211"/>
      <c r="E355" s="212">
        <v>10000</v>
      </c>
      <c r="F355" s="212">
        <v>119600</v>
      </c>
      <c r="G355" s="213" t="s">
        <v>750</v>
      </c>
    </row>
    <row r="356" spans="2:7" x14ac:dyDescent="0.3">
      <c r="B356" s="211" t="s">
        <v>796</v>
      </c>
      <c r="C356" s="211">
        <v>102839072</v>
      </c>
      <c r="D356" s="211"/>
      <c r="E356" s="212">
        <v>10000</v>
      </c>
      <c r="F356" s="212">
        <v>119600</v>
      </c>
      <c r="G356" s="213" t="s">
        <v>750</v>
      </c>
    </row>
    <row r="357" spans="2:7" x14ac:dyDescent="0.3">
      <c r="B357" s="211" t="s">
        <v>796</v>
      </c>
      <c r="C357" s="211">
        <v>102839073</v>
      </c>
      <c r="D357" s="211"/>
      <c r="E357" s="212">
        <v>10000</v>
      </c>
      <c r="F357" s="212">
        <v>119600</v>
      </c>
      <c r="G357" s="213" t="s">
        <v>750</v>
      </c>
    </row>
    <row r="359" spans="2:7" x14ac:dyDescent="0.3">
      <c r="B359" s="211" t="s">
        <v>797</v>
      </c>
      <c r="C359" s="211">
        <v>1402840432</v>
      </c>
      <c r="D359" s="211"/>
      <c r="E359" s="212">
        <v>10000</v>
      </c>
      <c r="F359" s="212">
        <v>119600</v>
      </c>
      <c r="G359" s="213" t="s">
        <v>744</v>
      </c>
    </row>
    <row r="360" spans="2:7" x14ac:dyDescent="0.3">
      <c r="B360" s="211" t="s">
        <v>797</v>
      </c>
      <c r="C360" s="211">
        <v>1402840433</v>
      </c>
      <c r="D360" s="211"/>
      <c r="E360" s="212">
        <v>10000</v>
      </c>
      <c r="F360" s="212">
        <v>119600</v>
      </c>
      <c r="G360" s="213" t="s">
        <v>744</v>
      </c>
    </row>
    <row r="362" spans="2:7" x14ac:dyDescent="0.3">
      <c r="B362" s="211" t="s">
        <v>800</v>
      </c>
      <c r="C362" s="211">
        <v>1402850851</v>
      </c>
      <c r="D362" s="211"/>
      <c r="E362" s="212">
        <v>20000</v>
      </c>
      <c r="F362" s="212">
        <v>136300</v>
      </c>
      <c r="G362" s="213" t="s">
        <v>744</v>
      </c>
    </row>
    <row r="363" spans="2:7" x14ac:dyDescent="0.3">
      <c r="B363" s="211" t="s">
        <v>800</v>
      </c>
      <c r="C363" s="211">
        <v>1402850852</v>
      </c>
      <c r="D363" s="211"/>
      <c r="E363" s="212">
        <v>10000</v>
      </c>
      <c r="F363" s="212">
        <v>136300</v>
      </c>
      <c r="G363" s="213" t="s">
        <v>744</v>
      </c>
    </row>
    <row r="365" spans="2:7" x14ac:dyDescent="0.3">
      <c r="B365" s="211" t="s">
        <v>804</v>
      </c>
      <c r="C365" s="211">
        <v>1402867379</v>
      </c>
      <c r="D365" s="211"/>
      <c r="E365" s="212">
        <v>10000</v>
      </c>
      <c r="F365" s="212">
        <v>141500</v>
      </c>
      <c r="G365" s="213" t="s">
        <v>744</v>
      </c>
    </row>
    <row r="366" spans="2:7" x14ac:dyDescent="0.3">
      <c r="B366" s="211" t="s">
        <v>804</v>
      </c>
      <c r="C366" s="211">
        <v>1402867380</v>
      </c>
      <c r="D366" s="211"/>
      <c r="E366" s="212">
        <v>10000</v>
      </c>
      <c r="F366" s="212">
        <v>141500</v>
      </c>
      <c r="G366" s="213" t="s">
        <v>744</v>
      </c>
    </row>
    <row r="367" spans="2:7" x14ac:dyDescent="0.3">
      <c r="B367" s="211" t="s">
        <v>804</v>
      </c>
      <c r="C367" s="211">
        <v>1402867378</v>
      </c>
      <c r="D367" s="211"/>
      <c r="E367" s="212">
        <v>10000</v>
      </c>
      <c r="F367" s="212">
        <v>141500</v>
      </c>
      <c r="G367" s="213" t="s">
        <v>744</v>
      </c>
    </row>
    <row r="369" spans="2:7" x14ac:dyDescent="0.3">
      <c r="B369" s="206" t="s">
        <v>805</v>
      </c>
      <c r="C369" s="206">
        <v>1402874398</v>
      </c>
      <c r="D369" s="206"/>
      <c r="E369" s="207">
        <v>15000</v>
      </c>
      <c r="F369" s="207">
        <v>145200</v>
      </c>
      <c r="G369" s="208" t="s">
        <v>750</v>
      </c>
    </row>
    <row r="370" spans="2:7" x14ac:dyDescent="0.3">
      <c r="B370" s="206" t="s">
        <v>805</v>
      </c>
      <c r="C370" s="206">
        <v>1402874398</v>
      </c>
      <c r="D370" s="206"/>
      <c r="E370" s="207">
        <v>15000</v>
      </c>
      <c r="F370" s="207">
        <v>145200</v>
      </c>
      <c r="G370" s="208" t="s">
        <v>750</v>
      </c>
    </row>
    <row r="372" spans="2:7" x14ac:dyDescent="0.3">
      <c r="B372" s="206" t="s">
        <v>807</v>
      </c>
      <c r="C372" s="206">
        <v>1402883378</v>
      </c>
      <c r="D372" s="206"/>
      <c r="E372" s="207">
        <v>10000</v>
      </c>
      <c r="F372" s="207">
        <v>146900</v>
      </c>
      <c r="G372" s="208" t="s">
        <v>744</v>
      </c>
    </row>
    <row r="373" spans="2:7" x14ac:dyDescent="0.3">
      <c r="B373" s="206" t="s">
        <v>807</v>
      </c>
      <c r="C373" s="206">
        <v>1402883380</v>
      </c>
      <c r="D373" s="206"/>
      <c r="E373" s="207">
        <v>8500</v>
      </c>
      <c r="F373" s="207">
        <v>146900</v>
      </c>
      <c r="G373" s="208" t="s">
        <v>744</v>
      </c>
    </row>
    <row r="375" spans="2:7" x14ac:dyDescent="0.3">
      <c r="B375" s="206" t="s">
        <v>813</v>
      </c>
      <c r="C375" s="206">
        <v>1402892070</v>
      </c>
      <c r="D375" s="206"/>
      <c r="E375" s="207">
        <v>15000</v>
      </c>
      <c r="F375" s="207">
        <v>140900</v>
      </c>
      <c r="G375" s="208" t="s">
        <v>744</v>
      </c>
    </row>
    <row r="376" spans="2:7" x14ac:dyDescent="0.3">
      <c r="B376" s="206" t="s">
        <v>813</v>
      </c>
      <c r="C376" s="206">
        <v>1402892071</v>
      </c>
      <c r="D376" s="206"/>
      <c r="E376" s="207">
        <v>15000</v>
      </c>
      <c r="F376" s="207">
        <v>140900</v>
      </c>
      <c r="G376" s="208" t="s">
        <v>744</v>
      </c>
    </row>
    <row r="378" spans="2:7" x14ac:dyDescent="0.3">
      <c r="B378" s="206" t="s">
        <v>819</v>
      </c>
      <c r="C378" s="206">
        <v>1402900978</v>
      </c>
      <c r="D378" s="206"/>
      <c r="E378" s="207">
        <v>10000</v>
      </c>
      <c r="F378" s="207">
        <v>144100</v>
      </c>
      <c r="G378" s="208" t="s">
        <v>750</v>
      </c>
    </row>
    <row r="379" spans="2:7" x14ac:dyDescent="0.3">
      <c r="B379" s="206" t="s">
        <v>819</v>
      </c>
      <c r="C379" s="206">
        <v>1402900979</v>
      </c>
      <c r="D379" s="206"/>
      <c r="E379" s="207">
        <v>10000</v>
      </c>
      <c r="F379" s="207">
        <v>144100</v>
      </c>
      <c r="G379" s="208" t="s">
        <v>750</v>
      </c>
    </row>
    <row r="380" spans="2:7" x14ac:dyDescent="0.3">
      <c r="B380" s="206" t="s">
        <v>819</v>
      </c>
      <c r="C380" s="206">
        <v>1402900980</v>
      </c>
      <c r="D380" s="206"/>
      <c r="E380" s="207">
        <v>600</v>
      </c>
      <c r="F380" s="207">
        <v>144100</v>
      </c>
      <c r="G380" s="208" t="s">
        <v>750</v>
      </c>
    </row>
    <row r="382" spans="2:7" x14ac:dyDescent="0.3">
      <c r="B382" s="208" t="s">
        <v>821</v>
      </c>
      <c r="C382" s="206">
        <v>1402909368</v>
      </c>
      <c r="D382" s="208"/>
      <c r="E382" s="208">
        <v>5000</v>
      </c>
      <c r="F382" s="208">
        <v>141200</v>
      </c>
      <c r="G382" s="208" t="s">
        <v>744</v>
      </c>
    </row>
    <row r="383" spans="2:7" x14ac:dyDescent="0.3">
      <c r="B383" s="208" t="s">
        <v>821</v>
      </c>
      <c r="C383" s="206">
        <v>1402909369</v>
      </c>
      <c r="D383" s="208"/>
      <c r="E383" s="208">
        <v>15000</v>
      </c>
      <c r="F383" s="208">
        <v>141200</v>
      </c>
      <c r="G383" s="208" t="s">
        <v>744</v>
      </c>
    </row>
    <row r="385" spans="2:11" x14ac:dyDescent="0.3">
      <c r="B385" s="224" t="s">
        <v>823</v>
      </c>
      <c r="C385" s="224">
        <v>1402918118</v>
      </c>
      <c r="D385" s="224"/>
      <c r="E385" s="225">
        <v>10000</v>
      </c>
      <c r="F385" s="225">
        <v>130300</v>
      </c>
      <c r="G385" s="226" t="s">
        <v>750</v>
      </c>
    </row>
    <row r="386" spans="2:11" x14ac:dyDescent="0.3">
      <c r="B386" s="224" t="s">
        <v>823</v>
      </c>
      <c r="C386" s="224">
        <v>1402918119</v>
      </c>
      <c r="D386" s="224"/>
      <c r="E386" s="225">
        <v>10000</v>
      </c>
      <c r="F386" s="225">
        <v>130300</v>
      </c>
      <c r="G386" s="226" t="s">
        <v>750</v>
      </c>
    </row>
    <row r="387" spans="2:11" x14ac:dyDescent="0.3">
      <c r="B387" s="224" t="s">
        <v>823</v>
      </c>
      <c r="C387" s="224">
        <v>1402918120</v>
      </c>
      <c r="D387" s="224"/>
      <c r="E387" s="225">
        <v>7000</v>
      </c>
      <c r="F387" s="225">
        <v>130300</v>
      </c>
      <c r="G387" s="226" t="s">
        <v>750</v>
      </c>
    </row>
    <row r="389" spans="2:11" x14ac:dyDescent="0.3">
      <c r="B389" s="224" t="s">
        <v>824</v>
      </c>
      <c r="C389" s="224">
        <v>1402927239</v>
      </c>
      <c r="D389" s="224"/>
      <c r="E389" s="225">
        <v>10000</v>
      </c>
      <c r="F389" s="225">
        <v>140400</v>
      </c>
      <c r="G389" s="226" t="s">
        <v>744</v>
      </c>
      <c r="H389" s="230">
        <v>600000000</v>
      </c>
    </row>
    <row r="390" spans="2:11" x14ac:dyDescent="0.3">
      <c r="B390" s="224" t="s">
        <v>824</v>
      </c>
      <c r="C390" s="224">
        <v>1402927240</v>
      </c>
      <c r="D390" s="224"/>
      <c r="E390" s="225">
        <v>10000</v>
      </c>
      <c r="F390" s="225">
        <v>140400</v>
      </c>
      <c r="G390" s="226" t="s">
        <v>744</v>
      </c>
      <c r="H390" s="230">
        <v>600000000</v>
      </c>
    </row>
    <row r="392" spans="2:11" x14ac:dyDescent="0.3">
      <c r="B392" s="226" t="s">
        <v>827</v>
      </c>
      <c r="C392" s="224">
        <v>1402935724</v>
      </c>
      <c r="D392" s="226"/>
      <c r="E392" s="226">
        <v>10000</v>
      </c>
      <c r="F392" s="226">
        <v>134500</v>
      </c>
      <c r="G392" s="226" t="s">
        <v>744</v>
      </c>
      <c r="H392" s="230">
        <v>600000000</v>
      </c>
    </row>
    <row r="393" spans="2:11" x14ac:dyDescent="0.3">
      <c r="B393" s="226" t="s">
        <v>827</v>
      </c>
      <c r="C393" s="224">
        <v>1402935725</v>
      </c>
      <c r="D393" s="226"/>
      <c r="E393" s="226">
        <v>10000</v>
      </c>
      <c r="F393" s="226">
        <v>134500</v>
      </c>
      <c r="G393" s="226" t="s">
        <v>744</v>
      </c>
      <c r="H393" s="230">
        <v>600000000</v>
      </c>
    </row>
    <row r="395" spans="2:11" x14ac:dyDescent="0.3">
      <c r="B395" s="226" t="s">
        <v>828</v>
      </c>
      <c r="C395" s="224">
        <v>1402944758</v>
      </c>
      <c r="D395" s="226"/>
      <c r="E395" s="226">
        <v>10000</v>
      </c>
      <c r="F395" s="226">
        <v>134000</v>
      </c>
      <c r="G395" s="226" t="s">
        <v>744</v>
      </c>
      <c r="H395" s="230">
        <v>600000000</v>
      </c>
    </row>
    <row r="396" spans="2:11" x14ac:dyDescent="0.3">
      <c r="I396" s="230">
        <f>J396+ورق!P55</f>
        <v>1834653937.5</v>
      </c>
      <c r="J396" s="230">
        <f>K396*0.5</f>
        <v>1800000000</v>
      </c>
      <c r="K396" s="230">
        <f>SUM(H389,H390,H392,H393,H395,'وکیوم بندرعباس سلاپس'!M399)</f>
        <v>3600000000</v>
      </c>
    </row>
    <row r="397" spans="2:11" x14ac:dyDescent="0.3">
      <c r="B397" s="92" t="s">
        <v>829</v>
      </c>
      <c r="C397" s="92">
        <v>1402952370</v>
      </c>
      <c r="D397" s="92"/>
      <c r="E397" s="227">
        <v>10000</v>
      </c>
      <c r="F397" s="227">
        <v>137500</v>
      </c>
      <c r="G397" s="92" t="s">
        <v>750</v>
      </c>
    </row>
    <row r="398" spans="2:11" x14ac:dyDescent="0.3">
      <c r="B398" s="92" t="s">
        <v>829</v>
      </c>
      <c r="C398" s="92">
        <v>1402952371</v>
      </c>
      <c r="D398" s="92"/>
      <c r="E398" s="227">
        <v>2000</v>
      </c>
      <c r="F398" s="227">
        <v>137500</v>
      </c>
      <c r="G398" s="92" t="s">
        <v>750</v>
      </c>
    </row>
    <row r="400" spans="2:11" x14ac:dyDescent="0.3">
      <c r="B400" s="92" t="s">
        <v>832</v>
      </c>
      <c r="C400" s="92">
        <v>1402971343</v>
      </c>
      <c r="D400" s="92"/>
      <c r="E400" s="227">
        <v>10000</v>
      </c>
      <c r="F400" s="227">
        <v>130200</v>
      </c>
      <c r="G400" s="92" t="s">
        <v>833</v>
      </c>
    </row>
    <row r="401" spans="2:12" x14ac:dyDescent="0.3">
      <c r="B401" s="92" t="s">
        <v>832</v>
      </c>
      <c r="C401" s="92">
        <v>1402971344</v>
      </c>
      <c r="D401" s="92"/>
      <c r="E401" s="227">
        <v>5000</v>
      </c>
      <c r="F401" s="227">
        <v>130200</v>
      </c>
      <c r="G401" s="92" t="s">
        <v>833</v>
      </c>
    </row>
    <row r="403" spans="2:12" x14ac:dyDescent="0.3">
      <c r="B403" s="112" t="s">
        <v>840</v>
      </c>
      <c r="C403" s="112">
        <v>1402002012</v>
      </c>
      <c r="D403" s="112"/>
      <c r="E403" s="134">
        <v>10000</v>
      </c>
      <c r="F403" s="134">
        <v>126700</v>
      </c>
      <c r="G403" s="232" t="s">
        <v>750</v>
      </c>
    </row>
    <row r="404" spans="2:12" x14ac:dyDescent="0.3">
      <c r="B404" s="112" t="s">
        <v>840</v>
      </c>
      <c r="C404" s="112">
        <v>1402002022</v>
      </c>
      <c r="D404" s="112"/>
      <c r="E404" s="134">
        <v>5000</v>
      </c>
      <c r="F404" s="134">
        <v>126700</v>
      </c>
      <c r="G404" s="232" t="s">
        <v>750</v>
      </c>
    </row>
    <row r="405" spans="2:12" x14ac:dyDescent="0.3">
      <c r="B405" s="112" t="s">
        <v>840</v>
      </c>
      <c r="C405" s="112">
        <v>1402002023</v>
      </c>
      <c r="D405" s="112"/>
      <c r="E405" s="134">
        <v>5000</v>
      </c>
      <c r="F405" s="134">
        <v>126700</v>
      </c>
      <c r="G405" s="232" t="s">
        <v>750</v>
      </c>
    </row>
    <row r="406" spans="2:12" x14ac:dyDescent="0.3">
      <c r="B406"/>
      <c r="C406"/>
      <c r="D406"/>
      <c r="E406"/>
      <c r="F406"/>
      <c r="G406"/>
    </row>
    <row r="407" spans="2:12" x14ac:dyDescent="0.3">
      <c r="B407" s="112" t="s">
        <v>851</v>
      </c>
      <c r="C407" s="112">
        <v>1402021374</v>
      </c>
      <c r="D407" s="112"/>
      <c r="E407" s="134">
        <v>5000</v>
      </c>
      <c r="F407" s="134">
        <v>114400</v>
      </c>
      <c r="G407" s="232" t="s">
        <v>833</v>
      </c>
      <c r="H407">
        <v>600000000</v>
      </c>
    </row>
    <row r="408" spans="2:12" x14ac:dyDescent="0.3">
      <c r="B408" s="112" t="s">
        <v>851</v>
      </c>
      <c r="C408" s="112">
        <v>1402021363</v>
      </c>
      <c r="D408" s="112"/>
      <c r="E408" s="134">
        <v>5000</v>
      </c>
      <c r="F408" s="134">
        <v>114400</v>
      </c>
      <c r="G408" s="232" t="s">
        <v>833</v>
      </c>
      <c r="H408">
        <v>600000000</v>
      </c>
    </row>
    <row r="409" spans="2:12" x14ac:dyDescent="0.3">
      <c r="B409" s="112" t="s">
        <v>851</v>
      </c>
      <c r="C409" s="112">
        <v>1402021362</v>
      </c>
      <c r="D409" s="112"/>
      <c r="E409" s="134">
        <v>5000</v>
      </c>
      <c r="F409" s="134">
        <v>114400</v>
      </c>
      <c r="G409" s="232" t="s">
        <v>833</v>
      </c>
      <c r="H409">
        <v>600000000</v>
      </c>
    </row>
    <row r="410" spans="2:12" x14ac:dyDescent="0.3">
      <c r="H410">
        <v>507870000</v>
      </c>
    </row>
    <row r="411" spans="2:12" x14ac:dyDescent="0.3">
      <c r="B411" s="112" t="s">
        <v>841</v>
      </c>
      <c r="C411" s="112">
        <v>1402009821</v>
      </c>
      <c r="D411" s="112"/>
      <c r="E411" s="232">
        <v>5000</v>
      </c>
      <c r="F411" s="232">
        <v>119400</v>
      </c>
      <c r="G411" s="112" t="s">
        <v>833</v>
      </c>
      <c r="H411">
        <v>600000000</v>
      </c>
    </row>
    <row r="412" spans="2:12" x14ac:dyDescent="0.3">
      <c r="B412" s="112" t="s">
        <v>841</v>
      </c>
      <c r="C412" s="112">
        <v>1402009822</v>
      </c>
      <c r="D412" s="112"/>
      <c r="E412" s="232">
        <v>5000</v>
      </c>
      <c r="F412" s="232">
        <v>119400</v>
      </c>
      <c r="G412" s="112" t="s">
        <v>833</v>
      </c>
      <c r="H412">
        <v>600000000</v>
      </c>
    </row>
    <row r="413" spans="2:12" x14ac:dyDescent="0.3">
      <c r="H413">
        <v>600000000</v>
      </c>
    </row>
    <row r="414" spans="2:12" x14ac:dyDescent="0.3">
      <c r="B414" s="112" t="s">
        <v>843</v>
      </c>
      <c r="C414" s="112">
        <v>1402028895</v>
      </c>
      <c r="D414" s="112"/>
      <c r="E414" s="134">
        <v>5000</v>
      </c>
      <c r="F414" s="134">
        <v>114400</v>
      </c>
      <c r="G414" s="232" t="s">
        <v>833</v>
      </c>
      <c r="H414">
        <v>600000000</v>
      </c>
    </row>
    <row r="415" spans="2:12" x14ac:dyDescent="0.3">
      <c r="B415" s="112" t="s">
        <v>843</v>
      </c>
      <c r="C415" s="112">
        <v>1402028896</v>
      </c>
      <c r="D415" s="112"/>
      <c r="E415" s="134">
        <v>5000</v>
      </c>
      <c r="F415" s="134">
        <v>114400</v>
      </c>
      <c r="G415" s="232" t="s">
        <v>833</v>
      </c>
      <c r="H415">
        <v>600000000</v>
      </c>
    </row>
    <row r="416" spans="2:12" x14ac:dyDescent="0.3">
      <c r="B416" s="112" t="s">
        <v>843</v>
      </c>
      <c r="C416" s="112">
        <v>1402028897</v>
      </c>
      <c r="D416" s="112"/>
      <c r="E416" s="134">
        <v>5000</v>
      </c>
      <c r="F416" s="134">
        <v>114400</v>
      </c>
      <c r="G416" s="232" t="s">
        <v>833</v>
      </c>
      <c r="H416">
        <v>600000000</v>
      </c>
      <c r="I416">
        <f>SUM(H407:H416)</f>
        <v>5907870000</v>
      </c>
      <c r="J416">
        <f>I416*0.5</f>
        <v>2953935000</v>
      </c>
      <c r="K416" s="175">
        <f>J416+ورق!M66</f>
        <v>3006930237.75</v>
      </c>
      <c r="L416" t="s">
        <v>852</v>
      </c>
    </row>
    <row r="418" spans="2:8" x14ac:dyDescent="0.3">
      <c r="B418" s="111" t="s">
        <v>844</v>
      </c>
      <c r="C418" s="111">
        <v>1402083542</v>
      </c>
      <c r="D418" s="111"/>
      <c r="E418" s="132">
        <v>15000</v>
      </c>
      <c r="F418" s="132">
        <v>111300</v>
      </c>
      <c r="G418" s="233" t="s">
        <v>750</v>
      </c>
    </row>
    <row r="419" spans="2:8" x14ac:dyDescent="0.3">
      <c r="B419" s="111" t="s">
        <v>844</v>
      </c>
      <c r="C419" s="111">
        <v>1402083543</v>
      </c>
      <c r="D419" s="111"/>
      <c r="E419" s="132">
        <v>10000</v>
      </c>
      <c r="F419" s="132">
        <v>111300</v>
      </c>
      <c r="G419" s="233" t="s">
        <v>750</v>
      </c>
    </row>
    <row r="420" spans="2:8" x14ac:dyDescent="0.3">
      <c r="B420" s="111" t="s">
        <v>844</v>
      </c>
      <c r="C420" s="111">
        <v>1402040244</v>
      </c>
      <c r="D420" s="111"/>
      <c r="E420" s="132">
        <v>5000</v>
      </c>
      <c r="F420" s="132">
        <v>111300</v>
      </c>
      <c r="G420" s="233" t="s">
        <v>750</v>
      </c>
    </row>
    <row r="421" spans="2:8" x14ac:dyDescent="0.3">
      <c r="B421" s="137"/>
      <c r="C421" s="137"/>
      <c r="D421" s="137"/>
      <c r="E421" s="138"/>
      <c r="F421" s="138"/>
      <c r="G421" s="203"/>
    </row>
    <row r="422" spans="2:8" x14ac:dyDescent="0.3">
      <c r="B422" s="111" t="s">
        <v>860</v>
      </c>
      <c r="C422" s="111">
        <v>1402040245</v>
      </c>
      <c r="D422" s="111"/>
      <c r="E422" s="132">
        <v>15000</v>
      </c>
      <c r="F422" s="132">
        <v>111300</v>
      </c>
      <c r="G422" s="233" t="s">
        <v>847</v>
      </c>
      <c r="H422">
        <v>600000000</v>
      </c>
    </row>
    <row r="423" spans="2:8" x14ac:dyDescent="0.3">
      <c r="B423" s="111" t="s">
        <v>860</v>
      </c>
      <c r="C423" s="111">
        <v>1402040246</v>
      </c>
      <c r="D423" s="111"/>
      <c r="E423" s="132">
        <v>10000</v>
      </c>
      <c r="F423" s="132">
        <v>111300</v>
      </c>
      <c r="G423" s="233" t="s">
        <v>847</v>
      </c>
      <c r="H423">
        <v>600000000</v>
      </c>
    </row>
    <row r="424" spans="2:8" x14ac:dyDescent="0.3">
      <c r="B424" s="111" t="s">
        <v>860</v>
      </c>
      <c r="C424" s="111">
        <v>1402040247</v>
      </c>
      <c r="D424" s="111"/>
      <c r="E424" s="132">
        <v>5000</v>
      </c>
      <c r="F424" s="132">
        <v>111300</v>
      </c>
      <c r="G424" s="233" t="s">
        <v>847</v>
      </c>
      <c r="H424">
        <v>600000000</v>
      </c>
    </row>
    <row r="426" spans="2:8" x14ac:dyDescent="0.3">
      <c r="B426" s="111" t="s">
        <v>848</v>
      </c>
      <c r="C426" s="111">
        <v>1402059600</v>
      </c>
      <c r="D426" s="111"/>
      <c r="E426" s="132">
        <v>15000</v>
      </c>
      <c r="F426" s="132">
        <v>112600</v>
      </c>
      <c r="G426" s="233" t="s">
        <v>847</v>
      </c>
      <c r="H426">
        <v>600000000</v>
      </c>
    </row>
    <row r="427" spans="2:8" x14ac:dyDescent="0.3">
      <c r="B427" s="111" t="s">
        <v>848</v>
      </c>
      <c r="C427" s="111">
        <v>1402059601</v>
      </c>
      <c r="D427" s="111"/>
      <c r="E427" s="132">
        <v>15000</v>
      </c>
      <c r="F427" s="132">
        <v>112600</v>
      </c>
      <c r="G427" s="233" t="s">
        <v>847</v>
      </c>
      <c r="H427">
        <v>600000000</v>
      </c>
    </row>
    <row r="428" spans="2:8" x14ac:dyDescent="0.3">
      <c r="B428" s="111" t="s">
        <v>848</v>
      </c>
      <c r="C428" s="111">
        <v>1402059602</v>
      </c>
      <c r="D428" s="111"/>
      <c r="E428" s="132">
        <v>5000</v>
      </c>
      <c r="F428" s="132">
        <v>112600</v>
      </c>
      <c r="G428" s="233" t="s">
        <v>847</v>
      </c>
      <c r="H428">
        <v>600000000</v>
      </c>
    </row>
    <row r="430" spans="2:8" x14ac:dyDescent="0.3">
      <c r="B430" s="111" t="s">
        <v>850</v>
      </c>
      <c r="C430" s="111">
        <v>1402069113</v>
      </c>
      <c r="D430" s="111"/>
      <c r="E430" s="233">
        <v>10000</v>
      </c>
      <c r="F430" s="233">
        <v>112600</v>
      </c>
      <c r="G430" s="111" t="s">
        <v>833</v>
      </c>
      <c r="H430" s="111">
        <v>600000000</v>
      </c>
    </row>
    <row r="431" spans="2:8" x14ac:dyDescent="0.3">
      <c r="B431" s="111" t="s">
        <v>850</v>
      </c>
      <c r="C431" s="111">
        <v>1402069114</v>
      </c>
      <c r="D431" s="111"/>
      <c r="E431" s="233">
        <v>10000</v>
      </c>
      <c r="F431" s="233">
        <v>112600</v>
      </c>
      <c r="G431" s="111" t="s">
        <v>833</v>
      </c>
      <c r="H431" s="111">
        <v>600000000</v>
      </c>
    </row>
    <row r="432" spans="2:8" x14ac:dyDescent="0.3">
      <c r="B432" s="137"/>
      <c r="C432" s="137"/>
      <c r="D432" s="137"/>
      <c r="E432" s="203"/>
      <c r="F432" s="203"/>
      <c r="G432" s="137"/>
      <c r="H432" s="137"/>
    </row>
    <row r="433" spans="2:8" x14ac:dyDescent="0.3">
      <c r="B433" s="236" t="s">
        <v>861</v>
      </c>
      <c r="C433" s="91">
        <v>1402093503</v>
      </c>
      <c r="D433" s="236"/>
      <c r="E433" s="236">
        <v>10000</v>
      </c>
      <c r="F433" s="236">
        <v>114900</v>
      </c>
      <c r="G433" s="236" t="s">
        <v>750</v>
      </c>
      <c r="H433" s="111"/>
    </row>
    <row r="434" spans="2:8" x14ac:dyDescent="0.3">
      <c r="B434" s="236" t="s">
        <v>861</v>
      </c>
      <c r="C434" s="91">
        <v>1402093504</v>
      </c>
      <c r="D434" s="236"/>
      <c r="E434" s="236">
        <v>10000</v>
      </c>
      <c r="F434" s="236">
        <v>114900</v>
      </c>
      <c r="G434" s="236" t="s">
        <v>750</v>
      </c>
      <c r="H434" s="111"/>
    </row>
    <row r="435" spans="2:8" x14ac:dyDescent="0.3">
      <c r="B435" s="236" t="s">
        <v>861</v>
      </c>
      <c r="C435" s="91">
        <v>1402093505</v>
      </c>
      <c r="D435" s="236"/>
      <c r="E435" s="236">
        <v>10000</v>
      </c>
      <c r="F435" s="236">
        <v>114900</v>
      </c>
      <c r="G435" s="236" t="s">
        <v>750</v>
      </c>
      <c r="H435" s="111"/>
    </row>
    <row r="437" spans="2:8" x14ac:dyDescent="0.3">
      <c r="B437" s="236" t="s">
        <v>854</v>
      </c>
      <c r="C437" s="91">
        <v>1402093503</v>
      </c>
      <c r="D437" s="236"/>
      <c r="E437" s="236">
        <v>15000</v>
      </c>
      <c r="F437" s="236">
        <v>114900</v>
      </c>
      <c r="G437" s="236" t="s">
        <v>847</v>
      </c>
      <c r="H437">
        <v>600000000</v>
      </c>
    </row>
    <row r="438" spans="2:8" x14ac:dyDescent="0.3">
      <c r="B438" s="236" t="s">
        <v>854</v>
      </c>
      <c r="C438" s="91">
        <v>1402093504</v>
      </c>
      <c r="D438" s="236"/>
      <c r="E438" s="236">
        <v>10000</v>
      </c>
      <c r="F438" s="236">
        <v>114900</v>
      </c>
      <c r="G438" s="236" t="s">
        <v>847</v>
      </c>
      <c r="H438">
        <v>600000000</v>
      </c>
    </row>
    <row r="439" spans="2:8" x14ac:dyDescent="0.3">
      <c r="B439" s="236" t="s">
        <v>854</v>
      </c>
      <c r="C439" s="91">
        <v>1402093505</v>
      </c>
      <c r="D439" s="236"/>
      <c r="E439" s="236">
        <v>10000</v>
      </c>
      <c r="F439" s="236">
        <v>114900</v>
      </c>
      <c r="G439" s="236" t="s">
        <v>847</v>
      </c>
      <c r="H439">
        <v>600000000</v>
      </c>
    </row>
    <row r="441" spans="2:8" x14ac:dyDescent="0.3">
      <c r="B441" s="236" t="s">
        <v>855</v>
      </c>
      <c r="C441" s="91">
        <v>1402096513</v>
      </c>
      <c r="D441" s="236"/>
      <c r="E441" s="236">
        <v>10000</v>
      </c>
      <c r="F441" s="236">
        <v>118100</v>
      </c>
      <c r="G441" s="236" t="s">
        <v>833</v>
      </c>
      <c r="H441">
        <v>600000000</v>
      </c>
    </row>
    <row r="442" spans="2:8" x14ac:dyDescent="0.3">
      <c r="B442" s="236" t="s">
        <v>855</v>
      </c>
      <c r="C442" s="91">
        <v>1402096514</v>
      </c>
      <c r="D442" s="236"/>
      <c r="E442" s="236">
        <v>10000</v>
      </c>
      <c r="F442" s="236">
        <v>118100</v>
      </c>
      <c r="G442" s="236" t="s">
        <v>833</v>
      </c>
      <c r="H442">
        <v>600000000</v>
      </c>
    </row>
    <row r="443" spans="2:8" x14ac:dyDescent="0.3">
      <c r="B443" s="236" t="s">
        <v>855</v>
      </c>
      <c r="C443" s="91">
        <v>1402096515</v>
      </c>
      <c r="D443" s="236"/>
      <c r="E443" s="236">
        <v>10425</v>
      </c>
      <c r="F443" s="236">
        <v>118100</v>
      </c>
      <c r="G443" s="236" t="s">
        <v>833</v>
      </c>
      <c r="H443">
        <v>600000000</v>
      </c>
    </row>
    <row r="444" spans="2:8" x14ac:dyDescent="0.3">
      <c r="F444" s="120"/>
      <c r="G444"/>
    </row>
    <row r="445" spans="2:8" x14ac:dyDescent="0.3">
      <c r="B445" s="236" t="s">
        <v>858</v>
      </c>
      <c r="C445" s="91">
        <v>1402105443</v>
      </c>
      <c r="D445" s="236"/>
      <c r="E445" s="236">
        <v>15000</v>
      </c>
      <c r="F445" s="236">
        <v>115900</v>
      </c>
      <c r="G445" s="236" t="s">
        <v>833</v>
      </c>
      <c r="H445">
        <v>600000000</v>
      </c>
    </row>
    <row r="446" spans="2:8" x14ac:dyDescent="0.3">
      <c r="B446" s="236" t="s">
        <v>858</v>
      </c>
      <c r="C446" s="91">
        <v>1402105444</v>
      </c>
      <c r="D446" s="236"/>
      <c r="E446" s="236">
        <v>15000</v>
      </c>
      <c r="F446" s="236">
        <v>115900</v>
      </c>
      <c r="G446" s="236" t="s">
        <v>833</v>
      </c>
      <c r="H446">
        <v>600000000</v>
      </c>
    </row>
    <row r="448" spans="2:8" x14ac:dyDescent="0.3">
      <c r="B448" s="213" t="s">
        <v>859</v>
      </c>
      <c r="C448" s="211">
        <v>1402124873</v>
      </c>
      <c r="D448" s="213"/>
      <c r="E448" s="213">
        <v>15000</v>
      </c>
      <c r="F448" s="213">
        <v>128600</v>
      </c>
      <c r="G448" s="213" t="s">
        <v>750</v>
      </c>
    </row>
    <row r="449" spans="2:7" x14ac:dyDescent="0.3">
      <c r="B449" s="213" t="s">
        <v>859</v>
      </c>
      <c r="C449" s="211">
        <v>1402124874</v>
      </c>
      <c r="D449" s="213"/>
      <c r="E449" s="213">
        <v>9000</v>
      </c>
      <c r="F449" s="213">
        <v>128600</v>
      </c>
      <c r="G449" s="213" t="s">
        <v>750</v>
      </c>
    </row>
    <row r="451" spans="2:7" x14ac:dyDescent="0.3">
      <c r="B451" s="213" t="s">
        <v>867</v>
      </c>
      <c r="C451" s="211">
        <v>1402135175</v>
      </c>
      <c r="D451" s="213"/>
      <c r="E451" s="213">
        <v>15000</v>
      </c>
      <c r="F451" s="213">
        <v>120400</v>
      </c>
      <c r="G451" s="213" t="s">
        <v>833</v>
      </c>
    </row>
    <row r="452" spans="2:7" x14ac:dyDescent="0.3">
      <c r="B452" s="213" t="s">
        <v>867</v>
      </c>
      <c r="C452" s="211">
        <v>1402135176</v>
      </c>
      <c r="D452" s="213"/>
      <c r="E452" s="213">
        <v>15000</v>
      </c>
      <c r="F452" s="213">
        <v>120400</v>
      </c>
      <c r="G452" s="213" t="s">
        <v>833</v>
      </c>
    </row>
    <row r="454" spans="2:7" x14ac:dyDescent="0.3">
      <c r="B454" s="213" t="s">
        <v>866</v>
      </c>
      <c r="C454" s="211">
        <v>1402145169</v>
      </c>
      <c r="D454" s="213"/>
      <c r="E454" s="213">
        <v>15000</v>
      </c>
      <c r="F454" s="213">
        <v>117600</v>
      </c>
      <c r="G454" s="213" t="s">
        <v>833</v>
      </c>
    </row>
    <row r="455" spans="2:7" x14ac:dyDescent="0.3">
      <c r="B455" s="213" t="s">
        <v>866</v>
      </c>
      <c r="C455" s="211">
        <v>1402145170</v>
      </c>
      <c r="D455" s="213"/>
      <c r="E455" s="213">
        <v>10900</v>
      </c>
      <c r="F455" s="213">
        <v>117600</v>
      </c>
      <c r="G455" s="213" t="s">
        <v>833</v>
      </c>
    </row>
    <row r="457" spans="2:7" x14ac:dyDescent="0.3">
      <c r="B457" s="211" t="s">
        <v>865</v>
      </c>
      <c r="C457" s="211">
        <v>1402153454</v>
      </c>
      <c r="D457" s="211"/>
      <c r="E457" s="212">
        <v>15000</v>
      </c>
      <c r="F457" s="212">
        <v>114100</v>
      </c>
      <c r="G457" s="213" t="s">
        <v>833</v>
      </c>
    </row>
    <row r="458" spans="2:7" x14ac:dyDescent="0.3">
      <c r="B458" s="211" t="s">
        <v>865</v>
      </c>
      <c r="C458" s="211">
        <v>1402153453</v>
      </c>
      <c r="D458" s="211"/>
      <c r="E458" s="212">
        <v>15000</v>
      </c>
      <c r="F458" s="212">
        <v>114100</v>
      </c>
      <c r="G458" s="213" t="s">
        <v>833</v>
      </c>
    </row>
    <row r="459" spans="2:7" x14ac:dyDescent="0.3">
      <c r="B459" s="211" t="s">
        <v>865</v>
      </c>
      <c r="C459" s="211">
        <v>1402153452</v>
      </c>
      <c r="D459" s="211"/>
      <c r="E459" s="212">
        <v>5000</v>
      </c>
      <c r="F459" s="212">
        <v>114100</v>
      </c>
      <c r="G459" s="213" t="s">
        <v>833</v>
      </c>
    </row>
    <row r="461" spans="2:7" x14ac:dyDescent="0.3">
      <c r="B461" s="211" t="s">
        <v>868</v>
      </c>
      <c r="C461" s="211">
        <v>1402163868</v>
      </c>
      <c r="D461" s="211"/>
      <c r="E461" s="212">
        <v>15000</v>
      </c>
      <c r="F461" s="212">
        <v>113500</v>
      </c>
      <c r="G461" s="213" t="s">
        <v>750</v>
      </c>
    </row>
    <row r="462" spans="2:7" x14ac:dyDescent="0.3">
      <c r="B462" s="211" t="s">
        <v>868</v>
      </c>
      <c r="C462" s="211">
        <v>1402163867</v>
      </c>
      <c r="D462" s="211"/>
      <c r="E462" s="212">
        <v>15000</v>
      </c>
      <c r="F462" s="212">
        <v>113500</v>
      </c>
      <c r="G462" s="213" t="s">
        <v>750</v>
      </c>
    </row>
    <row r="463" spans="2:7" x14ac:dyDescent="0.3">
      <c r="B463" s="211" t="s">
        <v>868</v>
      </c>
      <c r="C463" s="211">
        <v>1402163866</v>
      </c>
      <c r="D463" s="211"/>
      <c r="E463" s="212">
        <v>5000</v>
      </c>
      <c r="F463" s="212">
        <v>113600</v>
      </c>
      <c r="G463" s="213" t="s">
        <v>750</v>
      </c>
    </row>
    <row r="465" spans="2:10" x14ac:dyDescent="0.3">
      <c r="B465" s="213" t="s">
        <v>869</v>
      </c>
      <c r="C465" s="211">
        <v>1402173195</v>
      </c>
      <c r="D465" s="213"/>
      <c r="E465" s="213">
        <v>15000</v>
      </c>
      <c r="F465" s="213">
        <v>113900</v>
      </c>
      <c r="G465" s="213" t="s">
        <v>833</v>
      </c>
      <c r="H465">
        <v>600000000</v>
      </c>
    </row>
    <row r="466" spans="2:10" x14ac:dyDescent="0.3">
      <c r="B466" s="213" t="s">
        <v>869</v>
      </c>
      <c r="C466" s="211">
        <v>1402173196</v>
      </c>
      <c r="D466" s="213"/>
      <c r="E466" s="213">
        <v>3000</v>
      </c>
      <c r="F466" s="213">
        <v>113900</v>
      </c>
      <c r="G466" s="213" t="s">
        <v>833</v>
      </c>
      <c r="H466">
        <v>553554000</v>
      </c>
    </row>
    <row r="468" spans="2:10" x14ac:dyDescent="0.3">
      <c r="B468" s="213" t="s">
        <v>870</v>
      </c>
      <c r="C468" s="211">
        <v>1402183781</v>
      </c>
      <c r="D468" s="213"/>
      <c r="E468" s="213">
        <v>15000</v>
      </c>
      <c r="F468" s="213">
        <v>120200</v>
      </c>
      <c r="G468" s="213" t="s">
        <v>833</v>
      </c>
      <c r="H468">
        <v>600000000</v>
      </c>
    </row>
    <row r="469" spans="2:10" x14ac:dyDescent="0.3">
      <c r="B469" s="213" t="s">
        <v>870</v>
      </c>
      <c r="C469" s="211">
        <v>1402183782</v>
      </c>
      <c r="D469" s="213"/>
      <c r="E469" s="213">
        <v>15000</v>
      </c>
      <c r="F469" s="213">
        <v>120200</v>
      </c>
      <c r="G469" s="213" t="s">
        <v>833</v>
      </c>
      <c r="H469">
        <v>600000000</v>
      </c>
    </row>
    <row r="471" spans="2:10" x14ac:dyDescent="0.3">
      <c r="B471" s="213" t="s">
        <v>871</v>
      </c>
      <c r="C471" s="211">
        <v>1402191381</v>
      </c>
      <c r="D471" s="213"/>
      <c r="E471" s="213">
        <v>10000</v>
      </c>
      <c r="F471" s="213">
        <v>115600</v>
      </c>
      <c r="G471" s="213" t="s">
        <v>833</v>
      </c>
      <c r="H471">
        <v>600000000</v>
      </c>
    </row>
    <row r="472" spans="2:10" x14ac:dyDescent="0.3">
      <c r="B472" s="213" t="s">
        <v>871</v>
      </c>
      <c r="C472" s="211">
        <v>1402191380</v>
      </c>
      <c r="D472" s="213"/>
      <c r="E472" s="213">
        <v>10000</v>
      </c>
      <c r="F472" s="213">
        <v>115600</v>
      </c>
      <c r="G472" s="213" t="s">
        <v>833</v>
      </c>
      <c r="H472">
        <v>600000000</v>
      </c>
      <c r="I472">
        <f>SUM(H465:H472)</f>
        <v>3553554000</v>
      </c>
      <c r="J472">
        <f>I472*0.5</f>
        <v>1776777000</v>
      </c>
    </row>
    <row r="474" spans="2:10" x14ac:dyDescent="0.3">
      <c r="B474" s="241" t="s">
        <v>872</v>
      </c>
      <c r="C474" s="242">
        <v>1403003879</v>
      </c>
      <c r="D474" s="241"/>
      <c r="E474" s="241">
        <v>15000</v>
      </c>
      <c r="F474" s="241">
        <v>124700</v>
      </c>
      <c r="G474" s="241" t="s">
        <v>750</v>
      </c>
    </row>
    <row r="475" spans="2:10" x14ac:dyDescent="0.3">
      <c r="B475" s="241" t="s">
        <v>872</v>
      </c>
      <c r="C475" s="242">
        <v>1403003880</v>
      </c>
      <c r="D475" s="241"/>
      <c r="E475" s="241">
        <v>15000</v>
      </c>
      <c r="F475" s="241">
        <v>124700</v>
      </c>
      <c r="G475" s="241" t="s">
        <v>750</v>
      </c>
    </row>
    <row r="477" spans="2:10" x14ac:dyDescent="0.3">
      <c r="B477" s="241" t="s">
        <v>873</v>
      </c>
      <c r="C477" s="242">
        <v>1403010983</v>
      </c>
      <c r="D477" s="241"/>
      <c r="E477" s="241">
        <v>10000</v>
      </c>
      <c r="F477" s="241">
        <v>124000</v>
      </c>
      <c r="G477" s="241" t="s">
        <v>833</v>
      </c>
      <c r="H477" s="203">
        <v>600000000</v>
      </c>
    </row>
    <row r="478" spans="2:10" x14ac:dyDescent="0.3">
      <c r="B478" s="241" t="s">
        <v>873</v>
      </c>
      <c r="C478" s="242">
        <v>1403010984</v>
      </c>
      <c r="D478" s="241"/>
      <c r="E478" s="241">
        <v>10000</v>
      </c>
      <c r="F478" s="241">
        <v>124000</v>
      </c>
      <c r="G478" s="241" t="s">
        <v>833</v>
      </c>
      <c r="H478" s="203">
        <v>600000000</v>
      </c>
    </row>
    <row r="479" spans="2:10" x14ac:dyDescent="0.3">
      <c r="B479" s="241" t="s">
        <v>873</v>
      </c>
      <c r="C479" s="242">
        <v>1403010985</v>
      </c>
      <c r="D479" s="241"/>
      <c r="E479" s="241">
        <v>10000</v>
      </c>
      <c r="F479" s="241">
        <v>124000</v>
      </c>
      <c r="G479" s="241" t="s">
        <v>833</v>
      </c>
      <c r="H479" s="203">
        <v>600000000</v>
      </c>
    </row>
    <row r="480" spans="2:10" x14ac:dyDescent="0.3">
      <c r="H480" s="203"/>
    </row>
    <row r="481" spans="2:8" x14ac:dyDescent="0.3">
      <c r="B481" s="241" t="s">
        <v>874</v>
      </c>
      <c r="C481" s="242">
        <v>1403016926</v>
      </c>
      <c r="D481" s="241"/>
      <c r="E481" s="241">
        <v>10000</v>
      </c>
      <c r="F481" s="241">
        <v>128700</v>
      </c>
      <c r="G481" s="241" t="s">
        <v>833</v>
      </c>
      <c r="H481" s="203">
        <v>600000000</v>
      </c>
    </row>
    <row r="482" spans="2:8" x14ac:dyDescent="0.3">
      <c r="B482" s="241" t="s">
        <v>874</v>
      </c>
      <c r="C482" s="242">
        <v>1403016927</v>
      </c>
      <c r="D482" s="241"/>
      <c r="E482" s="241">
        <v>10000</v>
      </c>
      <c r="F482" s="241">
        <v>128700</v>
      </c>
      <c r="G482" s="241" t="s">
        <v>833</v>
      </c>
      <c r="H482" s="203">
        <v>600000000</v>
      </c>
    </row>
    <row r="483" spans="2:8" x14ac:dyDescent="0.3">
      <c r="B483" s="241" t="s">
        <v>874</v>
      </c>
      <c r="C483" s="242">
        <v>1403016928</v>
      </c>
      <c r="D483" s="241"/>
      <c r="E483" s="241">
        <v>10000</v>
      </c>
      <c r="F483" s="241">
        <v>128700</v>
      </c>
      <c r="G483" s="241" t="s">
        <v>833</v>
      </c>
      <c r="H483" s="203">
        <v>600000000</v>
      </c>
    </row>
    <row r="484" spans="2:8" x14ac:dyDescent="0.3">
      <c r="H484" s="203"/>
    </row>
    <row r="485" spans="2:8" x14ac:dyDescent="0.3">
      <c r="B485" s="241" t="s">
        <v>879</v>
      </c>
      <c r="C485" s="242">
        <v>1403025302</v>
      </c>
      <c r="D485" s="241"/>
      <c r="E485" s="241">
        <v>10000</v>
      </c>
      <c r="F485" s="241">
        <v>128900</v>
      </c>
      <c r="G485" s="241" t="s">
        <v>833</v>
      </c>
      <c r="H485" s="203">
        <v>600000000</v>
      </c>
    </row>
    <row r="486" spans="2:8" x14ac:dyDescent="0.3">
      <c r="B486" s="241" t="s">
        <v>879</v>
      </c>
      <c r="C486" s="242">
        <v>1403025303</v>
      </c>
      <c r="D486" s="241"/>
      <c r="E486" s="241">
        <v>10000</v>
      </c>
      <c r="F486" s="241">
        <v>128900</v>
      </c>
      <c r="G486" s="241" t="s">
        <v>833</v>
      </c>
      <c r="H486" s="203">
        <v>600000000</v>
      </c>
    </row>
    <row r="488" spans="2:8" x14ac:dyDescent="0.3">
      <c r="B488" s="241" t="s">
        <v>880</v>
      </c>
      <c r="C488" s="242">
        <v>140306167</v>
      </c>
      <c r="D488" s="241"/>
      <c r="E488" s="241">
        <v>10000</v>
      </c>
      <c r="F488" s="241">
        <v>126100</v>
      </c>
      <c r="G488" s="241" t="s">
        <v>750</v>
      </c>
    </row>
    <row r="489" spans="2:8" x14ac:dyDescent="0.3">
      <c r="B489" s="241" t="s">
        <v>880</v>
      </c>
      <c r="C489" s="242">
        <v>140306168</v>
      </c>
      <c r="D489" s="241"/>
      <c r="E489" s="241">
        <v>10000</v>
      </c>
      <c r="F489" s="241">
        <v>126100</v>
      </c>
      <c r="G489" s="241" t="s">
        <v>750</v>
      </c>
    </row>
    <row r="490" spans="2:8" x14ac:dyDescent="0.3">
      <c r="B490" s="241" t="s">
        <v>880</v>
      </c>
      <c r="C490" s="242">
        <v>140306169</v>
      </c>
      <c r="D490" s="241"/>
      <c r="E490" s="241">
        <v>5000</v>
      </c>
      <c r="F490" s="241">
        <v>126100</v>
      </c>
      <c r="G490" s="241" t="s">
        <v>750</v>
      </c>
    </row>
    <row r="492" spans="2:8" x14ac:dyDescent="0.3">
      <c r="B492" s="241" t="s">
        <v>880</v>
      </c>
      <c r="C492" s="242">
        <v>1403044577</v>
      </c>
      <c r="D492" s="241"/>
      <c r="E492" s="241">
        <v>10000</v>
      </c>
      <c r="F492" s="241">
        <v>126100</v>
      </c>
      <c r="G492" s="241" t="s">
        <v>833</v>
      </c>
      <c r="H492" s="247">
        <v>600000000</v>
      </c>
    </row>
    <row r="493" spans="2:8" x14ac:dyDescent="0.3">
      <c r="B493" s="241" t="s">
        <v>880</v>
      </c>
      <c r="C493" s="242">
        <v>1403044578</v>
      </c>
      <c r="D493" s="241"/>
      <c r="E493" s="241">
        <v>10000</v>
      </c>
      <c r="F493" s="241">
        <v>126100</v>
      </c>
      <c r="G493" s="241" t="s">
        <v>833</v>
      </c>
      <c r="H493" s="247">
        <v>600000000</v>
      </c>
    </row>
    <row r="494" spans="2:8" x14ac:dyDescent="0.3">
      <c r="B494" s="241" t="s">
        <v>880</v>
      </c>
      <c r="C494" s="242">
        <v>1403044579</v>
      </c>
      <c r="D494" s="241"/>
      <c r="E494" s="241">
        <v>10000</v>
      </c>
      <c r="F494" s="241">
        <v>126100</v>
      </c>
      <c r="G494" s="241" t="s">
        <v>833</v>
      </c>
      <c r="H494" s="247">
        <v>600000000</v>
      </c>
    </row>
    <row r="496" spans="2:8" x14ac:dyDescent="0.3">
      <c r="B496" s="241" t="s">
        <v>883</v>
      </c>
      <c r="C496" s="242">
        <v>1403063217</v>
      </c>
      <c r="D496" s="241"/>
      <c r="E496" s="241">
        <v>100</v>
      </c>
      <c r="F496" s="241">
        <v>141000</v>
      </c>
      <c r="G496" s="241" t="s">
        <v>833</v>
      </c>
      <c r="H496" s="247">
        <v>22842000</v>
      </c>
    </row>
    <row r="498" spans="2:10" x14ac:dyDescent="0.3">
      <c r="B498" s="241" t="s">
        <v>884</v>
      </c>
      <c r="C498" s="242">
        <v>1403067422</v>
      </c>
      <c r="D498" s="241"/>
      <c r="E498" s="241">
        <v>10000</v>
      </c>
      <c r="F498" s="241">
        <v>141000</v>
      </c>
      <c r="G498" s="241" t="s">
        <v>833</v>
      </c>
      <c r="H498" s="247">
        <v>600000000</v>
      </c>
    </row>
    <row r="499" spans="2:10" x14ac:dyDescent="0.3">
      <c r="B499" s="241" t="s">
        <v>884</v>
      </c>
      <c r="C499" s="242">
        <v>1403067423</v>
      </c>
      <c r="D499" s="241"/>
      <c r="E499" s="241">
        <v>10000</v>
      </c>
      <c r="F499" s="241">
        <v>141000</v>
      </c>
      <c r="G499" s="241" t="s">
        <v>833</v>
      </c>
      <c r="H499" s="247">
        <v>600000000</v>
      </c>
    </row>
    <row r="500" spans="2:10" x14ac:dyDescent="0.3">
      <c r="B500" s="241" t="s">
        <v>884</v>
      </c>
      <c r="C500" s="242">
        <v>1403067424</v>
      </c>
      <c r="D500" s="241"/>
      <c r="E500" s="241">
        <v>10000</v>
      </c>
      <c r="F500" s="241">
        <v>141000</v>
      </c>
      <c r="G500" s="241" t="s">
        <v>833</v>
      </c>
      <c r="H500" s="247">
        <v>600000000</v>
      </c>
      <c r="I500" s="17">
        <f>SUM(H492:H500)</f>
        <v>3622842000</v>
      </c>
      <c r="J500" s="248">
        <f>I500*0.5</f>
        <v>1811421000</v>
      </c>
    </row>
    <row r="502" spans="2:10" x14ac:dyDescent="0.3">
      <c r="B502" s="241" t="s">
        <v>885</v>
      </c>
      <c r="C502" s="242">
        <v>1403072137</v>
      </c>
      <c r="D502" s="241"/>
      <c r="E502" s="241">
        <v>100</v>
      </c>
      <c r="F502" s="241">
        <v>141000</v>
      </c>
      <c r="G502" s="241" t="s">
        <v>750</v>
      </c>
    </row>
    <row r="504" spans="2:10" x14ac:dyDescent="0.3">
      <c r="B504" s="241" t="s">
        <v>886</v>
      </c>
      <c r="C504" s="242">
        <v>1403076249</v>
      </c>
      <c r="D504" s="241"/>
      <c r="E504" s="241">
        <v>10000</v>
      </c>
      <c r="F504" s="241">
        <v>141000</v>
      </c>
      <c r="G504" s="241" t="s">
        <v>750</v>
      </c>
    </row>
    <row r="505" spans="2:10" x14ac:dyDescent="0.3">
      <c r="B505" s="241" t="s">
        <v>886</v>
      </c>
      <c r="C505" s="242">
        <v>1403076250</v>
      </c>
      <c r="D505" s="241"/>
      <c r="E505" s="241">
        <v>10000</v>
      </c>
      <c r="F505" s="241">
        <v>141000</v>
      </c>
      <c r="G505" s="241" t="s">
        <v>750</v>
      </c>
    </row>
    <row r="506" spans="2:10" x14ac:dyDescent="0.3">
      <c r="B506" s="241" t="s">
        <v>886</v>
      </c>
      <c r="C506" s="242">
        <v>1403076251</v>
      </c>
      <c r="D506" s="241"/>
      <c r="E506" s="241">
        <v>10000</v>
      </c>
      <c r="F506" s="241">
        <v>141000</v>
      </c>
      <c r="G506" s="241" t="s">
        <v>750</v>
      </c>
    </row>
    <row r="508" spans="2:10" x14ac:dyDescent="0.3">
      <c r="B508" s="206" t="s">
        <v>890</v>
      </c>
      <c r="C508" s="206">
        <v>1403081109</v>
      </c>
      <c r="D508" s="206"/>
      <c r="E508" s="207">
        <v>100</v>
      </c>
      <c r="F508" s="207">
        <v>141600</v>
      </c>
      <c r="G508" s="208" t="s">
        <v>750</v>
      </c>
    </row>
    <row r="510" spans="2:10" x14ac:dyDescent="0.3">
      <c r="B510" s="206" t="s">
        <v>887</v>
      </c>
      <c r="C510" s="206">
        <v>1403086019</v>
      </c>
      <c r="D510" s="206"/>
      <c r="E510" s="207">
        <v>10000</v>
      </c>
      <c r="F510" s="207">
        <v>141600</v>
      </c>
      <c r="G510" s="208" t="s">
        <v>750</v>
      </c>
    </row>
    <row r="512" spans="2:10" x14ac:dyDescent="0.3">
      <c r="B512" s="206" t="s">
        <v>888</v>
      </c>
      <c r="C512" s="206">
        <v>1403088911</v>
      </c>
      <c r="D512" s="206"/>
      <c r="E512" s="207">
        <v>10000</v>
      </c>
      <c r="F512" s="207">
        <v>141600</v>
      </c>
      <c r="G512" s="208" t="s">
        <v>750</v>
      </c>
    </row>
    <row r="514" spans="2:9" x14ac:dyDescent="0.3">
      <c r="B514" s="206" t="s">
        <v>889</v>
      </c>
      <c r="C514" s="206">
        <v>1403081109</v>
      </c>
      <c r="D514" s="206"/>
      <c r="E514" s="207">
        <v>100</v>
      </c>
      <c r="F514" s="207">
        <v>141600</v>
      </c>
      <c r="G514" s="208" t="s">
        <v>744</v>
      </c>
      <c r="H514">
        <v>22939200</v>
      </c>
    </row>
    <row r="516" spans="2:9" x14ac:dyDescent="0.3">
      <c r="B516" s="206" t="s">
        <v>891</v>
      </c>
      <c r="C516" s="206">
        <v>1403093242</v>
      </c>
      <c r="D516" s="206"/>
      <c r="E516" s="207">
        <v>10000</v>
      </c>
      <c r="F516" s="207">
        <v>141600</v>
      </c>
      <c r="G516" s="208" t="s">
        <v>744</v>
      </c>
      <c r="H516">
        <v>600000000</v>
      </c>
    </row>
    <row r="517" spans="2:9" x14ac:dyDescent="0.3">
      <c r="B517" s="206" t="s">
        <v>891</v>
      </c>
      <c r="C517" s="206">
        <v>1403093243</v>
      </c>
      <c r="D517" s="206"/>
      <c r="E517" s="207">
        <v>10000</v>
      </c>
      <c r="F517" s="207">
        <v>141600</v>
      </c>
      <c r="G517" s="208" t="s">
        <v>744</v>
      </c>
      <c r="H517">
        <v>600000000</v>
      </c>
    </row>
    <row r="518" spans="2:9" x14ac:dyDescent="0.3">
      <c r="B518" s="206" t="s">
        <v>891</v>
      </c>
      <c r="C518" s="206">
        <v>1403093244</v>
      </c>
      <c r="D518" s="206"/>
      <c r="E518" s="207">
        <v>10000</v>
      </c>
      <c r="F518" s="207">
        <v>141600</v>
      </c>
      <c r="G518" s="208" t="s">
        <v>744</v>
      </c>
      <c r="H518">
        <v>600000000</v>
      </c>
    </row>
    <row r="520" spans="2:9" x14ac:dyDescent="0.3">
      <c r="B520" s="206" t="s">
        <v>892</v>
      </c>
      <c r="C520" s="206">
        <v>1403098113</v>
      </c>
      <c r="D520" s="206"/>
      <c r="E520" s="207">
        <v>100</v>
      </c>
      <c r="F520" s="207">
        <v>143500</v>
      </c>
      <c r="G520" s="208" t="s">
        <v>744</v>
      </c>
      <c r="H520">
        <v>23247000</v>
      </c>
    </row>
    <row r="522" spans="2:9" x14ac:dyDescent="0.3">
      <c r="B522" s="206" t="s">
        <v>908</v>
      </c>
      <c r="C522" s="206">
        <v>1403107057</v>
      </c>
      <c r="D522" s="206"/>
      <c r="E522" s="207">
        <v>100</v>
      </c>
      <c r="F522" s="207">
        <v>143500</v>
      </c>
      <c r="G522" s="208" t="s">
        <v>744</v>
      </c>
      <c r="H522">
        <v>23247000</v>
      </c>
      <c r="I522">
        <f>SUM(H514:H522)</f>
        <v>1869433200</v>
      </c>
    </row>
    <row r="524" spans="2:9" x14ac:dyDescent="0.3">
      <c r="B524" s="244" t="s">
        <v>893</v>
      </c>
      <c r="C524" s="244">
        <v>1403116562</v>
      </c>
      <c r="D524" s="244"/>
      <c r="E524" s="245">
        <v>5000</v>
      </c>
      <c r="F524" s="245">
        <v>142300</v>
      </c>
      <c r="G524" s="246" t="s">
        <v>750</v>
      </c>
    </row>
    <row r="525" spans="2:9" x14ac:dyDescent="0.3">
      <c r="B525" s="244" t="s">
        <v>893</v>
      </c>
      <c r="C525" s="244">
        <v>1403116563</v>
      </c>
      <c r="D525" s="244"/>
      <c r="E525" s="245">
        <v>10000</v>
      </c>
      <c r="F525" s="245">
        <v>142300</v>
      </c>
      <c r="G525" s="246" t="s">
        <v>750</v>
      </c>
    </row>
    <row r="526" spans="2:9" x14ac:dyDescent="0.3">
      <c r="B526" s="244" t="s">
        <v>893</v>
      </c>
      <c r="C526" s="244">
        <v>1403116564</v>
      </c>
      <c r="D526" s="244"/>
      <c r="E526" s="245">
        <v>15000</v>
      </c>
      <c r="F526" s="245">
        <v>142300</v>
      </c>
      <c r="G526" s="246" t="s">
        <v>750</v>
      </c>
    </row>
    <row r="528" spans="2:9" x14ac:dyDescent="0.3">
      <c r="B528" s="244" t="s">
        <v>896</v>
      </c>
      <c r="C528" s="244">
        <v>1403125154</v>
      </c>
      <c r="D528" s="244"/>
      <c r="E528" s="245">
        <v>10000</v>
      </c>
      <c r="F528" s="245">
        <v>149400</v>
      </c>
      <c r="G528" s="246" t="s">
        <v>833</v>
      </c>
      <c r="H528">
        <v>600000000</v>
      </c>
    </row>
    <row r="529" spans="2:8" x14ac:dyDescent="0.3">
      <c r="B529" s="244" t="s">
        <v>896</v>
      </c>
      <c r="C529" s="244">
        <v>1403125155</v>
      </c>
      <c r="D529" s="244"/>
      <c r="E529" s="245">
        <v>5000</v>
      </c>
      <c r="F529" s="245">
        <v>142300</v>
      </c>
      <c r="G529" s="246" t="s">
        <v>833</v>
      </c>
      <c r="H529">
        <v>600000000</v>
      </c>
    </row>
    <row r="530" spans="2:8" x14ac:dyDescent="0.3">
      <c r="B530" s="244" t="s">
        <v>896</v>
      </c>
      <c r="C530" s="244">
        <v>1403125156</v>
      </c>
      <c r="D530" s="244"/>
      <c r="E530" s="245">
        <v>15000</v>
      </c>
      <c r="F530" s="245">
        <v>142300</v>
      </c>
      <c r="G530" s="246" t="s">
        <v>833</v>
      </c>
      <c r="H530">
        <v>600000000</v>
      </c>
    </row>
    <row r="532" spans="2:8" x14ac:dyDescent="0.3">
      <c r="B532" s="244" t="s">
        <v>898</v>
      </c>
      <c r="C532" s="244">
        <v>1403129987</v>
      </c>
      <c r="D532" s="244"/>
      <c r="E532" s="245">
        <v>7350</v>
      </c>
      <c r="F532" s="245">
        <v>142300</v>
      </c>
      <c r="G532" s="246" t="s">
        <v>833</v>
      </c>
      <c r="H532">
        <v>600000000</v>
      </c>
    </row>
    <row r="534" spans="2:8" x14ac:dyDescent="0.3">
      <c r="B534" s="244" t="s">
        <v>900</v>
      </c>
      <c r="C534" s="244">
        <v>1403134141</v>
      </c>
      <c r="D534" s="244"/>
      <c r="E534" s="245">
        <v>5000</v>
      </c>
      <c r="F534" s="245">
        <v>142300</v>
      </c>
      <c r="G534" s="246" t="s">
        <v>833</v>
      </c>
      <c r="H534">
        <v>600000000</v>
      </c>
    </row>
    <row r="535" spans="2:8" x14ac:dyDescent="0.3">
      <c r="B535" s="244" t="s">
        <v>900</v>
      </c>
      <c r="C535" s="244">
        <v>1403134142</v>
      </c>
      <c r="D535" s="244"/>
      <c r="E535" s="245">
        <v>17600</v>
      </c>
      <c r="F535" s="245">
        <v>142300</v>
      </c>
      <c r="G535" s="246" t="s">
        <v>833</v>
      </c>
      <c r="H535">
        <v>600000000</v>
      </c>
    </row>
    <row r="536" spans="2:8" x14ac:dyDescent="0.3">
      <c r="B536" s="244" t="s">
        <v>900</v>
      </c>
      <c r="C536" s="244">
        <v>1403134143</v>
      </c>
      <c r="D536" s="244"/>
      <c r="E536" s="245">
        <v>10000</v>
      </c>
      <c r="F536" s="245">
        <v>142300</v>
      </c>
      <c r="G536" s="246" t="s">
        <v>833</v>
      </c>
      <c r="H536">
        <v>600000000</v>
      </c>
    </row>
    <row r="538" spans="2:8" x14ac:dyDescent="0.3">
      <c r="B538" s="244" t="s">
        <v>901</v>
      </c>
      <c r="C538" s="244">
        <v>1403135152</v>
      </c>
      <c r="D538" s="244"/>
      <c r="E538" s="244">
        <v>100</v>
      </c>
      <c r="F538" s="244">
        <v>147900</v>
      </c>
      <c r="G538" s="244" t="s">
        <v>833</v>
      </c>
      <c r="H538" s="244">
        <v>23959800</v>
      </c>
    </row>
    <row r="540" spans="2:8" x14ac:dyDescent="0.3">
      <c r="B540" s="244" t="s">
        <v>902</v>
      </c>
      <c r="C540" s="244">
        <v>1403143743</v>
      </c>
      <c r="D540" s="244"/>
      <c r="E540" s="245">
        <v>5000</v>
      </c>
      <c r="F540" s="245">
        <v>147900</v>
      </c>
      <c r="G540" s="246" t="s">
        <v>833</v>
      </c>
      <c r="H540">
        <v>600000000</v>
      </c>
    </row>
    <row r="541" spans="2:8" x14ac:dyDescent="0.3">
      <c r="B541" s="244" t="s">
        <v>902</v>
      </c>
      <c r="C541" s="244">
        <v>1403143744</v>
      </c>
      <c r="D541" s="244"/>
      <c r="E541" s="245">
        <v>15000</v>
      </c>
      <c r="F541" s="245">
        <v>147900</v>
      </c>
      <c r="G541" s="246" t="s">
        <v>833</v>
      </c>
      <c r="H541">
        <v>600000000</v>
      </c>
    </row>
    <row r="542" spans="2:8" x14ac:dyDescent="0.3">
      <c r="B542" s="244" t="s">
        <v>902</v>
      </c>
      <c r="C542" s="244">
        <v>1403143745</v>
      </c>
      <c r="D542" s="244"/>
      <c r="E542" s="245">
        <v>10000</v>
      </c>
      <c r="F542" s="245">
        <v>147900</v>
      </c>
      <c r="G542" s="246" t="s">
        <v>833</v>
      </c>
      <c r="H542">
        <v>600000000</v>
      </c>
    </row>
    <row r="544" spans="2:8" x14ac:dyDescent="0.3">
      <c r="B544" s="244" t="s">
        <v>903</v>
      </c>
      <c r="C544" s="244">
        <v>1403149849</v>
      </c>
      <c r="D544" s="244"/>
      <c r="E544" s="245">
        <v>10000</v>
      </c>
      <c r="F544" s="245">
        <v>147900</v>
      </c>
      <c r="G544" s="246" t="s">
        <v>833</v>
      </c>
      <c r="H544">
        <v>600000000</v>
      </c>
    </row>
    <row r="545" spans="2:9" x14ac:dyDescent="0.3">
      <c r="B545" s="244" t="s">
        <v>903</v>
      </c>
      <c r="C545" s="244">
        <v>1403149777</v>
      </c>
      <c r="D545" s="244"/>
      <c r="E545" s="245">
        <v>10000</v>
      </c>
      <c r="F545" s="245">
        <v>147900</v>
      </c>
      <c r="G545" s="246" t="s">
        <v>833</v>
      </c>
      <c r="H545">
        <v>600000000</v>
      </c>
    </row>
    <row r="546" spans="2:9" x14ac:dyDescent="0.3">
      <c r="B546" s="244" t="s">
        <v>903</v>
      </c>
      <c r="C546" s="244">
        <v>1403149778</v>
      </c>
      <c r="D546" s="244"/>
      <c r="E546" s="245">
        <v>10000</v>
      </c>
      <c r="F546" s="245">
        <v>147900</v>
      </c>
      <c r="G546" s="246" t="s">
        <v>833</v>
      </c>
      <c r="H546">
        <v>600000000</v>
      </c>
      <c r="I546">
        <f>SUM(H528:H546)+600000000</f>
        <v>8423959800</v>
      </c>
    </row>
    <row r="547" spans="2:9" x14ac:dyDescent="0.3">
      <c r="E547" s="77"/>
      <c r="F547" s="77"/>
      <c r="G547" s="77"/>
    </row>
    <row r="548" spans="2:9" x14ac:dyDescent="0.3">
      <c r="B548" s="244" t="s">
        <v>904</v>
      </c>
      <c r="C548" s="244">
        <v>1403151860</v>
      </c>
      <c r="D548" s="244"/>
      <c r="E548" s="245">
        <v>10000</v>
      </c>
      <c r="F548" s="245">
        <v>147900</v>
      </c>
      <c r="G548" s="246" t="s">
        <v>750</v>
      </c>
    </row>
    <row r="549" spans="2:9" x14ac:dyDescent="0.3">
      <c r="B549" s="244" t="s">
        <v>904</v>
      </c>
      <c r="C549" s="244">
        <v>1403151861</v>
      </c>
      <c r="D549" s="244"/>
      <c r="E549" s="245">
        <v>10000</v>
      </c>
      <c r="F549" s="245">
        <v>147900</v>
      </c>
      <c r="G549" s="246" t="s">
        <v>750</v>
      </c>
    </row>
    <row r="551" spans="2:9" x14ac:dyDescent="0.3">
      <c r="B551" s="201" t="s">
        <v>909</v>
      </c>
      <c r="C551" s="201">
        <v>14031848651</v>
      </c>
      <c r="D551" s="201"/>
      <c r="E551" s="202">
        <v>10000</v>
      </c>
      <c r="F551" s="202">
        <v>140100</v>
      </c>
      <c r="G551" s="269" t="s">
        <v>750</v>
      </c>
    </row>
    <row r="552" spans="2:9" x14ac:dyDescent="0.3">
      <c r="B552" s="201" t="s">
        <v>909</v>
      </c>
      <c r="C552" s="201">
        <v>14031848661</v>
      </c>
      <c r="D552" s="201"/>
      <c r="E552" s="202">
        <v>19500</v>
      </c>
      <c r="F552" s="202">
        <v>140100</v>
      </c>
      <c r="G552" s="269" t="s">
        <v>750</v>
      </c>
    </row>
    <row r="554" spans="2:9" x14ac:dyDescent="0.3">
      <c r="B554" s="90" t="s">
        <v>910</v>
      </c>
      <c r="C554" s="90">
        <v>1403203193</v>
      </c>
      <c r="D554" s="90"/>
      <c r="E554" s="128">
        <v>15000</v>
      </c>
      <c r="F554" s="128">
        <v>141200</v>
      </c>
      <c r="G554" s="257" t="s">
        <v>833</v>
      </c>
    </row>
    <row r="555" spans="2:9" x14ac:dyDescent="0.3">
      <c r="B555" s="90" t="s">
        <v>910</v>
      </c>
      <c r="C555" s="90">
        <v>1403203194</v>
      </c>
      <c r="D555" s="90"/>
      <c r="E555" s="128">
        <v>5000</v>
      </c>
      <c r="F555" s="128">
        <v>141200</v>
      </c>
      <c r="G555" s="257" t="s">
        <v>833</v>
      </c>
    </row>
    <row r="556" spans="2:9" x14ac:dyDescent="0.3">
      <c r="E556" s="77"/>
      <c r="F556" s="77"/>
      <c r="G556" s="77"/>
    </row>
    <row r="557" spans="2:9" x14ac:dyDescent="0.3">
      <c r="B557" s="90" t="s">
        <v>914</v>
      </c>
      <c r="C557" s="90">
        <v>1403219226</v>
      </c>
      <c r="D557" s="90"/>
      <c r="E557" s="128">
        <v>15000</v>
      </c>
      <c r="F557" s="128">
        <v>145900</v>
      </c>
      <c r="G557" s="257" t="s">
        <v>833</v>
      </c>
    </row>
    <row r="558" spans="2:9" x14ac:dyDescent="0.3">
      <c r="B558" s="90" t="s">
        <v>914</v>
      </c>
      <c r="C558" s="90">
        <v>1403219227</v>
      </c>
      <c r="D558" s="90"/>
      <c r="E558" s="128">
        <v>6575</v>
      </c>
      <c r="F558" s="128">
        <v>145900</v>
      </c>
      <c r="G558" s="257" t="s">
        <v>833</v>
      </c>
    </row>
    <row r="560" spans="2:9" x14ac:dyDescent="0.3">
      <c r="B560" s="90" t="s">
        <v>920</v>
      </c>
      <c r="C560" s="90">
        <v>1403231511</v>
      </c>
      <c r="D560" s="90"/>
      <c r="E560" s="128">
        <v>10000</v>
      </c>
      <c r="F560" s="128">
        <v>146500</v>
      </c>
      <c r="G560" s="257" t="s">
        <v>833</v>
      </c>
    </row>
    <row r="561" spans="2:8" x14ac:dyDescent="0.3">
      <c r="B561" s="90" t="s">
        <v>920</v>
      </c>
      <c r="C561" s="90">
        <v>1403231512</v>
      </c>
      <c r="D561" s="90"/>
      <c r="E561" s="128">
        <v>10000</v>
      </c>
      <c r="F561" s="128">
        <v>146500</v>
      </c>
      <c r="G561" s="257" t="s">
        <v>833</v>
      </c>
    </row>
    <row r="563" spans="2:8" x14ac:dyDescent="0.3">
      <c r="B563" s="112" t="s">
        <v>921</v>
      </c>
      <c r="C563" s="112">
        <v>1403249131</v>
      </c>
      <c r="D563" s="112"/>
      <c r="E563" s="134">
        <v>10000</v>
      </c>
      <c r="F563" s="134">
        <v>174900</v>
      </c>
      <c r="G563" s="232" t="s">
        <v>833</v>
      </c>
    </row>
    <row r="564" spans="2:8" x14ac:dyDescent="0.3">
      <c r="B564" s="112" t="s">
        <v>921</v>
      </c>
      <c r="C564" s="112">
        <v>1403249132</v>
      </c>
      <c r="D564" s="112"/>
      <c r="E564" s="134">
        <v>10000</v>
      </c>
      <c r="F564" s="134">
        <v>174900</v>
      </c>
      <c r="G564" s="232" t="s">
        <v>833</v>
      </c>
    </row>
    <row r="566" spans="2:8" x14ac:dyDescent="0.3">
      <c r="B566" s="112" t="s">
        <v>925</v>
      </c>
      <c r="C566" s="112">
        <v>1403270701</v>
      </c>
      <c r="D566" s="112"/>
      <c r="E566" s="134">
        <v>10000</v>
      </c>
      <c r="F566" s="134">
        <v>179200</v>
      </c>
      <c r="G566" s="232" t="s">
        <v>750</v>
      </c>
    </row>
    <row r="567" spans="2:8" x14ac:dyDescent="0.3">
      <c r="B567" s="112" t="s">
        <v>925</v>
      </c>
      <c r="C567" s="112">
        <v>1403270702</v>
      </c>
      <c r="D567" s="112"/>
      <c r="E567" s="134">
        <v>15000</v>
      </c>
      <c r="F567" s="134">
        <v>179200</v>
      </c>
      <c r="G567" s="232" t="s">
        <v>750</v>
      </c>
    </row>
    <row r="568" spans="2:8" x14ac:dyDescent="0.3">
      <c r="B568" s="112" t="s">
        <v>925</v>
      </c>
      <c r="C568" s="112">
        <v>1403270703</v>
      </c>
      <c r="D568" s="112"/>
      <c r="E568" s="134">
        <v>11000</v>
      </c>
      <c r="F568" s="134">
        <v>179200</v>
      </c>
      <c r="G568" s="232" t="s">
        <v>750</v>
      </c>
    </row>
    <row r="570" spans="2:8" x14ac:dyDescent="0.3">
      <c r="B570" s="263" t="s">
        <v>930</v>
      </c>
      <c r="C570" s="263">
        <v>1403291334</v>
      </c>
      <c r="D570" s="263"/>
      <c r="E570" s="264">
        <v>10000</v>
      </c>
      <c r="F570" s="264">
        <v>182200</v>
      </c>
      <c r="G570" s="265" t="s">
        <v>833</v>
      </c>
      <c r="H570">
        <v>600000000</v>
      </c>
    </row>
    <row r="571" spans="2:8" x14ac:dyDescent="0.3">
      <c r="B571" s="263" t="s">
        <v>930</v>
      </c>
      <c r="C571" s="263">
        <v>1403291335</v>
      </c>
      <c r="D571" s="263"/>
      <c r="E571" s="264">
        <v>8000</v>
      </c>
      <c r="F571" s="264">
        <v>182200</v>
      </c>
      <c r="G571" s="265" t="s">
        <v>833</v>
      </c>
      <c r="H571">
        <v>600000000</v>
      </c>
    </row>
    <row r="573" spans="2:8" x14ac:dyDescent="0.3">
      <c r="B573" s="263" t="s">
        <v>938</v>
      </c>
      <c r="C573" s="263">
        <v>1403324438</v>
      </c>
      <c r="D573" s="263"/>
      <c r="E573" s="264">
        <v>6000</v>
      </c>
      <c r="F573" s="264">
        <v>235000</v>
      </c>
      <c r="G573" s="265" t="s">
        <v>833</v>
      </c>
      <c r="H573">
        <v>600000000</v>
      </c>
    </row>
    <row r="574" spans="2:8" x14ac:dyDescent="0.3">
      <c r="B574" s="263" t="s">
        <v>938</v>
      </c>
      <c r="C574" s="263">
        <v>1403324439</v>
      </c>
      <c r="D574" s="263"/>
      <c r="E574" s="264">
        <v>6000</v>
      </c>
      <c r="F574" s="264">
        <v>235000</v>
      </c>
      <c r="G574" s="265" t="s">
        <v>833</v>
      </c>
      <c r="H574">
        <v>600000000</v>
      </c>
    </row>
    <row r="575" spans="2:8" x14ac:dyDescent="0.3">
      <c r="B575" s="263" t="s">
        <v>938</v>
      </c>
      <c r="C575" s="263">
        <v>1403324440</v>
      </c>
      <c r="D575" s="263"/>
      <c r="E575" s="264">
        <v>6000</v>
      </c>
      <c r="F575" s="264">
        <v>235000</v>
      </c>
      <c r="G575" s="265" t="s">
        <v>833</v>
      </c>
      <c r="H575">
        <v>600000000</v>
      </c>
    </row>
    <row r="577" spans="2:7" x14ac:dyDescent="0.3">
      <c r="B577" s="244" t="s">
        <v>939</v>
      </c>
      <c r="C577" s="244">
        <v>1403337009</v>
      </c>
      <c r="D577" s="244"/>
      <c r="E577" s="245">
        <v>6000</v>
      </c>
      <c r="F577" s="245">
        <v>230900</v>
      </c>
      <c r="G577" s="246" t="s">
        <v>750</v>
      </c>
    </row>
    <row r="578" spans="2:7" x14ac:dyDescent="0.3">
      <c r="B578" s="244" t="s">
        <v>939</v>
      </c>
      <c r="C578" s="244">
        <v>1403337010</v>
      </c>
      <c r="D578" s="244"/>
      <c r="E578" s="245">
        <v>6000</v>
      </c>
      <c r="F578" s="245">
        <v>230900</v>
      </c>
      <c r="G578" s="246" t="s">
        <v>750</v>
      </c>
    </row>
    <row r="579" spans="2:7" x14ac:dyDescent="0.3">
      <c r="B579" s="244" t="s">
        <v>939</v>
      </c>
      <c r="C579" s="244">
        <v>1403337011</v>
      </c>
      <c r="D579" s="244"/>
      <c r="E579" s="245">
        <v>6000</v>
      </c>
      <c r="F579" s="245">
        <v>230900</v>
      </c>
      <c r="G579" s="246" t="s">
        <v>750</v>
      </c>
    </row>
    <row r="581" spans="2:7" x14ac:dyDescent="0.3">
      <c r="B581" s="244" t="s">
        <v>944</v>
      </c>
      <c r="C581" s="244">
        <v>1403356010</v>
      </c>
      <c r="D581" s="244"/>
      <c r="E581" s="245">
        <v>4500</v>
      </c>
      <c r="F581" s="245">
        <v>226500</v>
      </c>
      <c r="G581" s="246" t="s">
        <v>833</v>
      </c>
    </row>
    <row r="582" spans="2:7" x14ac:dyDescent="0.3">
      <c r="B582" s="244" t="s">
        <v>944</v>
      </c>
      <c r="C582" s="244">
        <v>1403356011</v>
      </c>
      <c r="D582" s="244"/>
      <c r="E582" s="245">
        <v>4500</v>
      </c>
      <c r="F582" s="245">
        <v>226500</v>
      </c>
      <c r="G582" s="246" t="s">
        <v>833</v>
      </c>
    </row>
    <row r="583" spans="2:7" x14ac:dyDescent="0.3">
      <c r="B583" s="244" t="s">
        <v>944</v>
      </c>
      <c r="C583" s="244">
        <v>1403356012</v>
      </c>
      <c r="D583" s="244"/>
      <c r="E583" s="245">
        <v>4500</v>
      </c>
      <c r="F583" s="245">
        <v>226500</v>
      </c>
      <c r="G583" s="246" t="s">
        <v>833</v>
      </c>
    </row>
    <row r="585" spans="2:7" x14ac:dyDescent="0.3">
      <c r="B585" s="244" t="s">
        <v>946</v>
      </c>
      <c r="C585" s="244">
        <v>1403366571</v>
      </c>
      <c r="D585" s="244"/>
      <c r="E585" s="245">
        <v>4500</v>
      </c>
      <c r="F585" s="245">
        <v>228500</v>
      </c>
      <c r="G585" s="246" t="s">
        <v>833</v>
      </c>
    </row>
    <row r="586" spans="2:7" x14ac:dyDescent="0.3">
      <c r="B586" s="244" t="s">
        <v>946</v>
      </c>
      <c r="C586" s="244">
        <v>1403366572</v>
      </c>
      <c r="D586" s="244"/>
      <c r="E586" s="245">
        <v>4500</v>
      </c>
      <c r="F586" s="245">
        <v>228500</v>
      </c>
      <c r="G586" s="246" t="s">
        <v>833</v>
      </c>
    </row>
    <row r="587" spans="2:7" x14ac:dyDescent="0.3">
      <c r="B587" s="244" t="s">
        <v>946</v>
      </c>
      <c r="C587" s="244">
        <v>1403366573</v>
      </c>
      <c r="D587" s="244"/>
      <c r="E587" s="245">
        <v>4500</v>
      </c>
      <c r="F587" s="245">
        <v>228500</v>
      </c>
      <c r="G587" s="246" t="s">
        <v>833</v>
      </c>
    </row>
    <row r="589" spans="2:7" x14ac:dyDescent="0.3">
      <c r="B589" s="92" t="s">
        <v>950</v>
      </c>
      <c r="C589" s="92">
        <v>1403382126</v>
      </c>
      <c r="D589" s="92"/>
      <c r="E589" s="130">
        <v>4500</v>
      </c>
      <c r="F589" s="130">
        <v>250000</v>
      </c>
      <c r="G589" s="227" t="s">
        <v>833</v>
      </c>
    </row>
    <row r="590" spans="2:7" x14ac:dyDescent="0.3">
      <c r="B590" s="92" t="s">
        <v>950</v>
      </c>
      <c r="C590" s="92">
        <v>1403382127</v>
      </c>
      <c r="D590" s="92"/>
      <c r="E590" s="130">
        <v>4500</v>
      </c>
      <c r="F590" s="130">
        <v>250000</v>
      </c>
      <c r="G590" s="227" t="s">
        <v>833</v>
      </c>
    </row>
    <row r="591" spans="2:7" x14ac:dyDescent="0.3">
      <c r="B591" s="92" t="s">
        <v>950</v>
      </c>
      <c r="C591" s="92">
        <v>1403382128</v>
      </c>
      <c r="D591" s="92"/>
      <c r="E591" s="130">
        <v>4500</v>
      </c>
      <c r="F591" s="130">
        <v>250000</v>
      </c>
      <c r="G591" s="227" t="s">
        <v>833</v>
      </c>
    </row>
  </sheetData>
  <mergeCells count="18">
    <mergeCell ref="B325:B326"/>
    <mergeCell ref="B302:B303"/>
    <mergeCell ref="B299:B300"/>
    <mergeCell ref="B194:B198"/>
    <mergeCell ref="B200:B202"/>
    <mergeCell ref="B322:B323"/>
    <mergeCell ref="B315:B316"/>
    <mergeCell ref="B312:B313"/>
    <mergeCell ref="B308:B309"/>
    <mergeCell ref="B305:B306"/>
    <mergeCell ref="A226:A229"/>
    <mergeCell ref="B226:B229"/>
    <mergeCell ref="B290:B291"/>
    <mergeCell ref="B296:B297"/>
    <mergeCell ref="B287:B288"/>
    <mergeCell ref="B284:B285"/>
    <mergeCell ref="B270:B272"/>
    <mergeCell ref="B293:B294"/>
  </mergeCells>
  <phoneticPr fontId="22" type="noConversion"/>
  <hyperlinks>
    <hyperlink ref="C299" r:id="rId1" display="قراردادهای وکیوم\1401665047-14011665048.pdf" xr:uid="{37B79843-EB4D-4D2A-A7BC-C7401DE1BC59}"/>
    <hyperlink ref="C300" r:id="rId2" display="قراردادهای وکیوم\1401665047-14011665048.pdf" xr:uid="{A45FBA59-97F2-4667-87A2-54D035F82F22}"/>
  </hyperlinks>
  <pageMargins left="0.19685039370078741" right="0.15748031496062992" top="0.31496062992125984" bottom="0.23622047244094491" header="0.19685039370078741" footer="0.19685039370078741"/>
  <pageSetup paperSize="9" scale="21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479"/>
  <sheetViews>
    <sheetView rightToLeft="1" zoomScaleNormal="100" workbookViewId="0">
      <pane ySplit="1" topLeftCell="A436" activePane="bottomLeft" state="frozen"/>
      <selection pane="bottomLeft" activeCell="I443" sqref="I443:I445"/>
    </sheetView>
  </sheetViews>
  <sheetFormatPr defaultRowHeight="14.4" x14ac:dyDescent="0.3"/>
  <cols>
    <col min="1" max="1" width="7.44140625" customWidth="1"/>
    <col min="2" max="2" width="10.109375" customWidth="1"/>
    <col min="3" max="3" width="16.33203125" customWidth="1"/>
    <col min="4" max="4" width="21.44140625" bestFit="1" customWidth="1"/>
    <col min="5" max="5" width="10.33203125" customWidth="1"/>
    <col min="6" max="6" width="14.5546875" bestFit="1" customWidth="1"/>
    <col min="7" max="7" width="14.5546875" customWidth="1"/>
    <col min="8" max="8" width="12.5546875" bestFit="1" customWidth="1"/>
    <col min="9" max="9" width="16.44140625" bestFit="1" customWidth="1"/>
    <col min="10" max="10" width="10.33203125" bestFit="1" customWidth="1"/>
    <col min="11" max="11" width="10.33203125" customWidth="1"/>
    <col min="12" max="12" width="9.88671875" style="101" customWidth="1"/>
    <col min="13" max="13" width="15.88671875" style="88" customWidth="1"/>
    <col min="14" max="14" width="13.44140625" customWidth="1"/>
    <col min="15" max="15" width="8.33203125" customWidth="1"/>
    <col min="16" max="17" width="19.88671875" bestFit="1" customWidth="1"/>
    <col min="18" max="18" width="11.6640625" customWidth="1"/>
    <col min="19" max="19" width="14.109375" bestFit="1" customWidth="1"/>
    <col min="21" max="21" width="11" bestFit="1" customWidth="1"/>
    <col min="22" max="22" width="12.6640625" bestFit="1" customWidth="1"/>
    <col min="23" max="23" width="14" bestFit="1" customWidth="1"/>
  </cols>
  <sheetData>
    <row r="1" spans="1:23" ht="40.5" customHeight="1" x14ac:dyDescent="0.3">
      <c r="A1" s="23" t="s">
        <v>4</v>
      </c>
      <c r="B1" s="23" t="s">
        <v>42</v>
      </c>
      <c r="C1" s="23" t="s">
        <v>732</v>
      </c>
      <c r="D1" s="23" t="s">
        <v>3</v>
      </c>
      <c r="E1" s="23" t="s">
        <v>63</v>
      </c>
      <c r="F1" s="23" t="s">
        <v>6</v>
      </c>
      <c r="G1" s="23" t="s">
        <v>652</v>
      </c>
      <c r="H1" s="23" t="s">
        <v>7</v>
      </c>
      <c r="I1" s="23"/>
      <c r="J1" s="24" t="s">
        <v>21</v>
      </c>
      <c r="K1" s="24"/>
      <c r="L1" s="95" t="s">
        <v>22</v>
      </c>
      <c r="M1" s="80" t="s">
        <v>34</v>
      </c>
      <c r="N1" s="24" t="s">
        <v>23</v>
      </c>
      <c r="O1" s="24" t="s">
        <v>28</v>
      </c>
      <c r="P1" s="24" t="s">
        <v>24</v>
      </c>
      <c r="Q1" s="24" t="s">
        <v>25</v>
      </c>
      <c r="R1" s="26" t="s">
        <v>93</v>
      </c>
      <c r="S1" s="26" t="s">
        <v>94</v>
      </c>
      <c r="T1" s="10"/>
      <c r="U1" s="307" t="s">
        <v>12</v>
      </c>
      <c r="V1" s="307"/>
      <c r="W1" s="307"/>
    </row>
    <row r="2" spans="1:23" ht="20.399999999999999" x14ac:dyDescent="0.3">
      <c r="A2" s="14">
        <v>1</v>
      </c>
      <c r="B2" s="14"/>
      <c r="C2" s="39" t="s">
        <v>5</v>
      </c>
      <c r="D2" s="40" t="s">
        <v>2</v>
      </c>
      <c r="E2" s="40"/>
      <c r="F2" s="40">
        <v>400000</v>
      </c>
      <c r="G2" s="40"/>
      <c r="H2" s="40">
        <v>4429</v>
      </c>
      <c r="I2" s="40"/>
      <c r="J2" s="40" t="s">
        <v>26</v>
      </c>
      <c r="K2" s="40"/>
      <c r="L2" s="96" t="s">
        <v>27</v>
      </c>
      <c r="M2" s="81">
        <v>400000</v>
      </c>
      <c r="N2" s="40">
        <v>4429</v>
      </c>
      <c r="O2" s="40">
        <v>100</v>
      </c>
      <c r="P2" s="40">
        <f t="shared" ref="P2:P65" si="0">(O2+N2)*M2</f>
        <v>1811600000</v>
      </c>
      <c r="Q2" s="40">
        <f t="shared" ref="Q2:Q65" si="1">P2*1.09</f>
        <v>1974644000.0000002</v>
      </c>
      <c r="R2" s="13"/>
      <c r="S2" s="27">
        <v>0</v>
      </c>
      <c r="T2" s="13"/>
      <c r="U2" s="2" t="s">
        <v>13</v>
      </c>
      <c r="V2" s="3" t="s">
        <v>14</v>
      </c>
      <c r="W2" s="2" t="s">
        <v>35</v>
      </c>
    </row>
    <row r="3" spans="1:23" ht="18.600000000000001" x14ac:dyDescent="0.3">
      <c r="A3" s="308">
        <v>2</v>
      </c>
      <c r="B3" s="14"/>
      <c r="C3" s="309" t="s">
        <v>8</v>
      </c>
      <c r="D3" s="290" t="s">
        <v>2</v>
      </c>
      <c r="E3" s="40"/>
      <c r="F3" s="290">
        <v>1300000</v>
      </c>
      <c r="G3" s="40"/>
      <c r="H3" s="290">
        <v>4429</v>
      </c>
      <c r="I3" s="40"/>
      <c r="J3" s="40" t="s">
        <v>26</v>
      </c>
      <c r="K3" s="40"/>
      <c r="L3" s="96" t="s">
        <v>27</v>
      </c>
      <c r="M3" s="81">
        <v>1284380</v>
      </c>
      <c r="N3" s="40">
        <v>4429</v>
      </c>
      <c r="O3" s="40">
        <v>100</v>
      </c>
      <c r="P3" s="40">
        <f t="shared" si="0"/>
        <v>5816957020</v>
      </c>
      <c r="Q3" s="40">
        <f t="shared" si="1"/>
        <v>6340483151.8000002</v>
      </c>
      <c r="R3" s="284"/>
      <c r="S3" s="27">
        <v>0</v>
      </c>
      <c r="T3" s="13"/>
      <c r="U3" s="4" t="s">
        <v>16</v>
      </c>
      <c r="V3" s="4">
        <v>6814</v>
      </c>
      <c r="W3" s="5">
        <v>5000000</v>
      </c>
    </row>
    <row r="4" spans="1:23" ht="18.600000000000001" x14ac:dyDescent="0.3">
      <c r="A4" s="308"/>
      <c r="B4" s="14"/>
      <c r="C4" s="309"/>
      <c r="D4" s="290"/>
      <c r="E4" s="40"/>
      <c r="F4" s="290"/>
      <c r="G4" s="40"/>
      <c r="H4" s="290"/>
      <c r="I4" s="40"/>
      <c r="J4" s="40" t="s">
        <v>29</v>
      </c>
      <c r="K4" s="40"/>
      <c r="L4" s="96" t="s">
        <v>30</v>
      </c>
      <c r="M4" s="81">
        <v>15620</v>
      </c>
      <c r="N4" s="40">
        <v>4429</v>
      </c>
      <c r="O4" s="40">
        <v>100</v>
      </c>
      <c r="P4" s="40">
        <f t="shared" si="0"/>
        <v>70742980</v>
      </c>
      <c r="Q4" s="40">
        <f t="shared" si="1"/>
        <v>77109848.200000003</v>
      </c>
      <c r="R4" s="285"/>
      <c r="S4" s="27">
        <v>0</v>
      </c>
      <c r="T4" s="13"/>
      <c r="U4" s="4" t="s">
        <v>17</v>
      </c>
      <c r="V4" s="4">
        <v>10040</v>
      </c>
      <c r="W4" s="5">
        <v>15000000</v>
      </c>
    </row>
    <row r="5" spans="1:23" ht="18.600000000000001" x14ac:dyDescent="0.3">
      <c r="A5" s="14">
        <v>3</v>
      </c>
      <c r="B5" s="14"/>
      <c r="C5" s="39" t="s">
        <v>9</v>
      </c>
      <c r="D5" s="40" t="s">
        <v>2</v>
      </c>
      <c r="E5" s="40"/>
      <c r="F5" s="40">
        <v>1200000</v>
      </c>
      <c r="G5" s="40"/>
      <c r="H5" s="40">
        <v>4429</v>
      </c>
      <c r="I5" s="40"/>
      <c r="J5" s="40" t="s">
        <v>29</v>
      </c>
      <c r="K5" s="40"/>
      <c r="L5" s="96" t="s">
        <v>30</v>
      </c>
      <c r="M5" s="81">
        <v>1200000</v>
      </c>
      <c r="N5" s="40">
        <v>4429</v>
      </c>
      <c r="O5" s="40">
        <v>100</v>
      </c>
      <c r="P5" s="40">
        <f t="shared" si="0"/>
        <v>5434800000</v>
      </c>
      <c r="Q5" s="40">
        <f t="shared" si="1"/>
        <v>5923932000</v>
      </c>
      <c r="R5" s="13"/>
      <c r="S5" s="27">
        <v>0</v>
      </c>
      <c r="T5" s="13"/>
      <c r="U5" s="4" t="s">
        <v>46</v>
      </c>
      <c r="V5" s="4">
        <v>13070</v>
      </c>
      <c r="W5" s="5">
        <v>50000000</v>
      </c>
    </row>
    <row r="6" spans="1:23" ht="18.600000000000001" x14ac:dyDescent="0.3">
      <c r="A6" s="14">
        <v>4</v>
      </c>
      <c r="B6" s="14"/>
      <c r="C6" s="39" t="s">
        <v>10</v>
      </c>
      <c r="D6" s="40" t="s">
        <v>2</v>
      </c>
      <c r="E6" s="40"/>
      <c r="F6" s="40">
        <v>1520000</v>
      </c>
      <c r="G6" s="40"/>
      <c r="H6" s="40">
        <v>4909</v>
      </c>
      <c r="I6" s="40"/>
      <c r="J6" s="40" t="s">
        <v>29</v>
      </c>
      <c r="K6" s="40"/>
      <c r="L6" s="96" t="s">
        <v>30</v>
      </c>
      <c r="M6" s="81">
        <v>1520000</v>
      </c>
      <c r="N6" s="40">
        <v>4909</v>
      </c>
      <c r="O6" s="40">
        <v>100</v>
      </c>
      <c r="P6" s="40">
        <f t="shared" si="0"/>
        <v>7613680000</v>
      </c>
      <c r="Q6" s="40">
        <f t="shared" si="1"/>
        <v>8298911200.000001</v>
      </c>
      <c r="R6" s="13"/>
      <c r="S6" s="27">
        <v>0</v>
      </c>
      <c r="T6" s="13"/>
      <c r="U6" s="4"/>
      <c r="V6" s="4"/>
      <c r="W6" s="5"/>
    </row>
    <row r="7" spans="1:23" ht="18.600000000000001" x14ac:dyDescent="0.3">
      <c r="A7" s="14">
        <v>5</v>
      </c>
      <c r="B7" s="14"/>
      <c r="C7" s="39" t="s">
        <v>11</v>
      </c>
      <c r="D7" s="40" t="s">
        <v>2</v>
      </c>
      <c r="E7" s="40"/>
      <c r="F7" s="40">
        <v>1800000</v>
      </c>
      <c r="G7" s="40"/>
      <c r="H7" s="40">
        <v>4909</v>
      </c>
      <c r="I7" s="40"/>
      <c r="J7" s="40" t="s">
        <v>29</v>
      </c>
      <c r="K7" s="40"/>
      <c r="L7" s="96" t="s">
        <v>30</v>
      </c>
      <c r="M7" s="81">
        <v>1800000</v>
      </c>
      <c r="N7" s="40">
        <v>4909</v>
      </c>
      <c r="O7" s="40">
        <v>100</v>
      </c>
      <c r="P7" s="40">
        <f t="shared" si="0"/>
        <v>9016200000</v>
      </c>
      <c r="Q7" s="40">
        <f t="shared" si="1"/>
        <v>9827658000</v>
      </c>
      <c r="R7" s="13"/>
      <c r="S7" s="27">
        <v>0</v>
      </c>
      <c r="T7" s="13"/>
      <c r="U7" s="4"/>
      <c r="V7" s="4"/>
      <c r="W7" s="6"/>
    </row>
    <row r="8" spans="1:23" ht="18.600000000000001" x14ac:dyDescent="0.3">
      <c r="A8" s="308">
        <v>6</v>
      </c>
      <c r="B8" s="14"/>
      <c r="C8" s="309" t="s">
        <v>18</v>
      </c>
      <c r="D8" s="290" t="s">
        <v>2</v>
      </c>
      <c r="E8" s="282"/>
      <c r="F8" s="290">
        <v>1400000</v>
      </c>
      <c r="G8" s="40"/>
      <c r="H8" s="290">
        <v>4909</v>
      </c>
      <c r="I8" s="40"/>
      <c r="J8" s="40" t="s">
        <v>29</v>
      </c>
      <c r="K8" s="40"/>
      <c r="L8" s="96" t="s">
        <v>30</v>
      </c>
      <c r="M8" s="81">
        <v>386030</v>
      </c>
      <c r="N8" s="40">
        <v>4909</v>
      </c>
      <c r="O8" s="40">
        <v>100</v>
      </c>
      <c r="P8" s="40">
        <f t="shared" si="0"/>
        <v>1933624270</v>
      </c>
      <c r="Q8" s="40">
        <f t="shared" si="1"/>
        <v>2107650454.3000002</v>
      </c>
      <c r="R8" s="284"/>
      <c r="S8" s="27">
        <v>0</v>
      </c>
      <c r="T8" s="13"/>
      <c r="U8" s="4"/>
      <c r="V8" s="7"/>
      <c r="W8" s="6"/>
    </row>
    <row r="9" spans="1:23" ht="18.600000000000001" x14ac:dyDescent="0.3">
      <c r="A9" s="308"/>
      <c r="B9" s="14"/>
      <c r="C9" s="309"/>
      <c r="D9" s="290"/>
      <c r="E9" s="283"/>
      <c r="F9" s="290"/>
      <c r="G9" s="40"/>
      <c r="H9" s="290"/>
      <c r="I9" s="40"/>
      <c r="J9" s="40" t="s">
        <v>32</v>
      </c>
      <c r="K9" s="40"/>
      <c r="L9" s="96" t="s">
        <v>31</v>
      </c>
      <c r="M9" s="81">
        <v>1013970</v>
      </c>
      <c r="N9" s="40">
        <v>4909</v>
      </c>
      <c r="O9" s="40">
        <v>100</v>
      </c>
      <c r="P9" s="40">
        <f t="shared" si="0"/>
        <v>5078975730</v>
      </c>
      <c r="Q9" s="40">
        <f t="shared" si="1"/>
        <v>5536083545.7000008</v>
      </c>
      <c r="R9" s="285"/>
      <c r="S9" s="27">
        <v>0</v>
      </c>
      <c r="T9" s="13"/>
      <c r="U9" s="4"/>
      <c r="V9" s="7"/>
      <c r="W9" s="6"/>
    </row>
    <row r="10" spans="1:23" ht="18.600000000000001" x14ac:dyDescent="0.3">
      <c r="A10" s="14">
        <v>7</v>
      </c>
      <c r="B10" s="14"/>
      <c r="C10" s="39" t="s">
        <v>19</v>
      </c>
      <c r="D10" s="40" t="s">
        <v>2</v>
      </c>
      <c r="E10" s="36"/>
      <c r="F10" s="40">
        <v>2300000</v>
      </c>
      <c r="G10" s="40"/>
      <c r="H10" s="40">
        <v>4921</v>
      </c>
      <c r="I10" s="40"/>
      <c r="J10" s="40" t="s">
        <v>32</v>
      </c>
      <c r="K10" s="40"/>
      <c r="L10" s="96" t="s">
        <v>31</v>
      </c>
      <c r="M10" s="81">
        <v>2300000</v>
      </c>
      <c r="N10" s="40">
        <v>4921</v>
      </c>
      <c r="O10" s="40">
        <v>100</v>
      </c>
      <c r="P10" s="40">
        <f t="shared" si="0"/>
        <v>11548300000</v>
      </c>
      <c r="Q10" s="40">
        <f t="shared" si="1"/>
        <v>12587647000</v>
      </c>
      <c r="R10" s="13"/>
      <c r="S10" s="27">
        <v>0</v>
      </c>
      <c r="T10" s="13"/>
      <c r="U10" s="4"/>
      <c r="V10" s="7"/>
      <c r="W10" s="6"/>
    </row>
    <row r="11" spans="1:23" ht="18.600000000000001" x14ac:dyDescent="0.3">
      <c r="A11" s="282">
        <v>8</v>
      </c>
      <c r="B11" s="14"/>
      <c r="C11" s="310" t="s">
        <v>20</v>
      </c>
      <c r="D11" s="284" t="s">
        <v>2</v>
      </c>
      <c r="E11" s="282"/>
      <c r="F11" s="284">
        <v>1000000</v>
      </c>
      <c r="G11" s="37"/>
      <c r="H11" s="284">
        <v>4921</v>
      </c>
      <c r="I11" s="37"/>
      <c r="J11" s="40" t="s">
        <v>32</v>
      </c>
      <c r="K11" s="40"/>
      <c r="L11" s="96" t="s">
        <v>31</v>
      </c>
      <c r="M11" s="81">
        <v>993960</v>
      </c>
      <c r="N11" s="40">
        <v>4921</v>
      </c>
      <c r="O11" s="40">
        <v>100</v>
      </c>
      <c r="P11" s="40">
        <f t="shared" si="0"/>
        <v>4990673160</v>
      </c>
      <c r="Q11" s="40">
        <f t="shared" si="1"/>
        <v>5439833744.4000006</v>
      </c>
      <c r="R11" s="284"/>
      <c r="S11" s="9">
        <v>0</v>
      </c>
      <c r="T11" s="40"/>
      <c r="U11" s="15"/>
      <c r="V11" s="7"/>
      <c r="W11" s="6"/>
    </row>
    <row r="12" spans="1:23" ht="18.600000000000001" x14ac:dyDescent="0.3">
      <c r="A12" s="283"/>
      <c r="B12" s="14"/>
      <c r="C12" s="311"/>
      <c r="D12" s="285"/>
      <c r="E12" s="283"/>
      <c r="F12" s="285"/>
      <c r="G12" s="42"/>
      <c r="H12" s="285"/>
      <c r="I12" s="42"/>
      <c r="J12" s="40" t="s">
        <v>39</v>
      </c>
      <c r="K12" s="40"/>
      <c r="L12" s="96" t="s">
        <v>40</v>
      </c>
      <c r="M12" s="81">
        <v>6040</v>
      </c>
      <c r="N12" s="40">
        <v>4921</v>
      </c>
      <c r="O12" s="40">
        <v>100</v>
      </c>
      <c r="P12" s="40">
        <f t="shared" si="0"/>
        <v>30326840</v>
      </c>
      <c r="Q12" s="40">
        <f t="shared" si="1"/>
        <v>33056255.600000001</v>
      </c>
      <c r="R12" s="285"/>
      <c r="S12" s="9">
        <v>0</v>
      </c>
      <c r="T12" s="40"/>
      <c r="U12" s="15"/>
      <c r="V12" s="7"/>
      <c r="W12" s="6"/>
    </row>
    <row r="13" spans="1:23" ht="18.600000000000001" x14ac:dyDescent="0.3">
      <c r="A13" s="14">
        <v>9</v>
      </c>
      <c r="B13" s="14"/>
      <c r="C13" s="39" t="s">
        <v>33</v>
      </c>
      <c r="D13" s="40" t="s">
        <v>2</v>
      </c>
      <c r="E13" s="36"/>
      <c r="F13" s="40">
        <v>1000000</v>
      </c>
      <c r="G13" s="40"/>
      <c r="H13" s="40">
        <v>5373</v>
      </c>
      <c r="I13" s="40"/>
      <c r="J13" s="40" t="s">
        <v>39</v>
      </c>
      <c r="K13" s="40"/>
      <c r="L13" s="96" t="s">
        <v>40</v>
      </c>
      <c r="M13" s="81">
        <v>1000000</v>
      </c>
      <c r="N13" s="40">
        <v>5373</v>
      </c>
      <c r="O13" s="40">
        <v>100</v>
      </c>
      <c r="P13" s="40">
        <f t="shared" si="0"/>
        <v>5473000000</v>
      </c>
      <c r="Q13" s="40">
        <f t="shared" si="1"/>
        <v>5965570000</v>
      </c>
      <c r="R13" s="40"/>
      <c r="S13" s="9">
        <v>0</v>
      </c>
      <c r="T13" s="40"/>
      <c r="U13" s="15"/>
      <c r="V13" s="7"/>
      <c r="W13" s="6"/>
    </row>
    <row r="14" spans="1:23" ht="18.600000000000001" x14ac:dyDescent="0.3">
      <c r="A14" s="282">
        <v>10</v>
      </c>
      <c r="B14" s="308"/>
      <c r="C14" s="310" t="s">
        <v>49</v>
      </c>
      <c r="D14" s="284" t="s">
        <v>2</v>
      </c>
      <c r="E14" s="282"/>
      <c r="F14" s="284">
        <v>1000000</v>
      </c>
      <c r="G14" s="37"/>
      <c r="H14" s="284">
        <v>5373</v>
      </c>
      <c r="I14" s="37"/>
      <c r="J14" s="40" t="s">
        <v>39</v>
      </c>
      <c r="K14" s="40"/>
      <c r="L14" s="96" t="s">
        <v>40</v>
      </c>
      <c r="M14" s="81">
        <v>733430</v>
      </c>
      <c r="N14" s="40">
        <v>5373</v>
      </c>
      <c r="O14" s="40">
        <v>100</v>
      </c>
      <c r="P14" s="40">
        <f t="shared" si="0"/>
        <v>4014062390</v>
      </c>
      <c r="Q14" s="40">
        <f t="shared" si="1"/>
        <v>4375328005.1000004</v>
      </c>
      <c r="R14" s="40"/>
      <c r="S14" s="9">
        <v>0</v>
      </c>
      <c r="T14" s="40"/>
      <c r="U14" s="15"/>
      <c r="V14" s="7"/>
      <c r="W14" s="6"/>
    </row>
    <row r="15" spans="1:23" ht="18.600000000000001" x14ac:dyDescent="0.3">
      <c r="A15" s="283"/>
      <c r="B15" s="308"/>
      <c r="C15" s="311"/>
      <c r="D15" s="285"/>
      <c r="E15" s="283"/>
      <c r="F15" s="285"/>
      <c r="G15" s="42"/>
      <c r="H15" s="285"/>
      <c r="I15" s="42"/>
      <c r="J15" s="40" t="s">
        <v>47</v>
      </c>
      <c r="K15" s="40"/>
      <c r="L15" s="96" t="s">
        <v>48</v>
      </c>
      <c r="M15" s="81">
        <v>266570</v>
      </c>
      <c r="N15" s="40">
        <v>5373</v>
      </c>
      <c r="O15" s="40">
        <v>100</v>
      </c>
      <c r="P15" s="40">
        <f t="shared" si="0"/>
        <v>1458937610</v>
      </c>
      <c r="Q15" s="40">
        <f t="shared" si="1"/>
        <v>1590241994.9000001</v>
      </c>
      <c r="R15" s="40"/>
      <c r="S15" s="9">
        <v>0</v>
      </c>
      <c r="T15" s="40"/>
      <c r="U15" s="15"/>
      <c r="V15" s="7"/>
      <c r="W15" s="6"/>
    </row>
    <row r="16" spans="1:23" ht="18.600000000000001" x14ac:dyDescent="0.3">
      <c r="A16" s="14">
        <v>11</v>
      </c>
      <c r="B16" s="14"/>
      <c r="C16" s="39" t="s">
        <v>36</v>
      </c>
      <c r="D16" s="40" t="s">
        <v>2</v>
      </c>
      <c r="E16" s="36"/>
      <c r="F16" s="40">
        <v>1500000</v>
      </c>
      <c r="G16" s="40"/>
      <c r="H16" s="40">
        <v>5644</v>
      </c>
      <c r="I16" s="40"/>
      <c r="J16" s="40" t="s">
        <v>47</v>
      </c>
      <c r="K16" s="40"/>
      <c r="L16" s="96" t="s">
        <v>48</v>
      </c>
      <c r="M16" s="81">
        <v>1500000</v>
      </c>
      <c r="N16" s="40">
        <v>5644</v>
      </c>
      <c r="O16" s="40">
        <v>100</v>
      </c>
      <c r="P16" s="40">
        <f t="shared" si="0"/>
        <v>8616000000</v>
      </c>
      <c r="Q16" s="40">
        <f t="shared" si="1"/>
        <v>9391440000</v>
      </c>
      <c r="R16" s="40"/>
      <c r="S16" s="9">
        <v>0</v>
      </c>
      <c r="T16" s="40"/>
      <c r="U16" s="15"/>
      <c r="V16" s="7"/>
      <c r="W16" s="6"/>
    </row>
    <row r="17" spans="1:23" ht="18.600000000000001" x14ac:dyDescent="0.3">
      <c r="A17" s="14">
        <v>12</v>
      </c>
      <c r="B17" s="14"/>
      <c r="C17" s="39" t="s">
        <v>37</v>
      </c>
      <c r="D17" s="40" t="s">
        <v>2</v>
      </c>
      <c r="E17" s="36"/>
      <c r="F17" s="40">
        <v>1000000</v>
      </c>
      <c r="G17" s="40"/>
      <c r="H17" s="40">
        <v>5644</v>
      </c>
      <c r="I17" s="40"/>
      <c r="J17" s="40" t="s">
        <v>47</v>
      </c>
      <c r="K17" s="40"/>
      <c r="L17" s="96" t="s">
        <v>48</v>
      </c>
      <c r="M17" s="81">
        <v>1000000</v>
      </c>
      <c r="N17" s="40">
        <v>5644</v>
      </c>
      <c r="O17" s="40">
        <v>100</v>
      </c>
      <c r="P17" s="40">
        <f t="shared" si="0"/>
        <v>5744000000</v>
      </c>
      <c r="Q17" s="40">
        <f t="shared" si="1"/>
        <v>6260960000</v>
      </c>
      <c r="R17" s="40"/>
      <c r="S17" s="9">
        <v>0</v>
      </c>
      <c r="T17" s="40"/>
      <c r="U17" s="15"/>
      <c r="V17" s="7"/>
      <c r="W17" s="6"/>
    </row>
    <row r="18" spans="1:23" ht="18.600000000000001" x14ac:dyDescent="0.3">
      <c r="A18" s="14">
        <v>13</v>
      </c>
      <c r="B18" s="14"/>
      <c r="C18" s="39" t="s">
        <v>38</v>
      </c>
      <c r="D18" s="40" t="s">
        <v>2</v>
      </c>
      <c r="E18" s="36"/>
      <c r="F18" s="40">
        <v>1500000</v>
      </c>
      <c r="G18" s="40"/>
      <c r="H18" s="40">
        <v>5645</v>
      </c>
      <c r="I18" s="40"/>
      <c r="J18" s="40" t="s">
        <v>47</v>
      </c>
      <c r="K18" s="40"/>
      <c r="L18" s="96" t="s">
        <v>48</v>
      </c>
      <c r="M18" s="81">
        <v>1500000</v>
      </c>
      <c r="N18" s="40">
        <v>5645</v>
      </c>
      <c r="O18" s="40">
        <v>100</v>
      </c>
      <c r="P18" s="40">
        <f t="shared" si="0"/>
        <v>8617500000</v>
      </c>
      <c r="Q18" s="40">
        <f t="shared" si="1"/>
        <v>9393075000</v>
      </c>
      <c r="R18" s="40"/>
      <c r="S18" s="9">
        <v>0</v>
      </c>
      <c r="T18" s="40"/>
      <c r="U18" s="15"/>
      <c r="V18" s="7"/>
      <c r="W18" s="6"/>
    </row>
    <row r="19" spans="1:23" ht="18.600000000000001" x14ac:dyDescent="0.3">
      <c r="A19" s="282">
        <v>14</v>
      </c>
      <c r="B19" s="284" t="s">
        <v>43</v>
      </c>
      <c r="C19" s="310" t="s">
        <v>41</v>
      </c>
      <c r="D19" s="284" t="s">
        <v>2</v>
      </c>
      <c r="E19" s="282"/>
      <c r="F19" s="284">
        <v>1500000</v>
      </c>
      <c r="G19" s="37"/>
      <c r="H19" s="284">
        <v>5644</v>
      </c>
      <c r="I19" s="37"/>
      <c r="J19" s="40" t="s">
        <v>47</v>
      </c>
      <c r="K19" s="40"/>
      <c r="L19" s="96" t="s">
        <v>48</v>
      </c>
      <c r="M19" s="81">
        <v>350790</v>
      </c>
      <c r="N19" s="40">
        <v>5644</v>
      </c>
      <c r="O19" s="40">
        <v>100</v>
      </c>
      <c r="P19" s="40">
        <f t="shared" si="0"/>
        <v>2014937760</v>
      </c>
      <c r="Q19" s="40">
        <f t="shared" si="1"/>
        <v>2196282158.4000001</v>
      </c>
      <c r="R19" s="40"/>
      <c r="S19" s="9">
        <v>0</v>
      </c>
      <c r="T19" s="40"/>
      <c r="U19" s="8"/>
      <c r="V19" s="7"/>
      <c r="W19" s="6"/>
    </row>
    <row r="20" spans="1:23" ht="18.600000000000001" x14ac:dyDescent="0.5">
      <c r="A20" s="283"/>
      <c r="B20" s="285"/>
      <c r="C20" s="311"/>
      <c r="D20" s="285"/>
      <c r="E20" s="283"/>
      <c r="F20" s="285"/>
      <c r="G20" s="42"/>
      <c r="H20" s="285"/>
      <c r="I20" s="42"/>
      <c r="J20" s="16" t="s">
        <v>54</v>
      </c>
      <c r="K20" s="16"/>
      <c r="L20" s="96" t="s">
        <v>55</v>
      </c>
      <c r="M20" s="81">
        <v>1149210</v>
      </c>
      <c r="N20" s="40">
        <v>5644</v>
      </c>
      <c r="O20" s="40">
        <v>100</v>
      </c>
      <c r="P20" s="40">
        <f t="shared" si="0"/>
        <v>6601062240</v>
      </c>
      <c r="Q20" s="40">
        <f t="shared" si="1"/>
        <v>7195157841.6000004</v>
      </c>
      <c r="R20" s="40"/>
      <c r="S20" s="9">
        <v>0</v>
      </c>
      <c r="T20" s="40"/>
      <c r="U20" s="8"/>
      <c r="V20" s="7"/>
      <c r="W20" s="6"/>
    </row>
    <row r="21" spans="1:23" ht="18.600000000000001" x14ac:dyDescent="0.5">
      <c r="A21" s="282">
        <v>15</v>
      </c>
      <c r="B21" s="284" t="s">
        <v>44</v>
      </c>
      <c r="C21" s="310" t="s">
        <v>45</v>
      </c>
      <c r="D21" s="284" t="s">
        <v>2</v>
      </c>
      <c r="E21" s="282"/>
      <c r="F21" s="284">
        <v>1500000</v>
      </c>
      <c r="G21" s="37"/>
      <c r="H21" s="284">
        <v>5644</v>
      </c>
      <c r="I21" s="37"/>
      <c r="J21" s="16" t="s">
        <v>54</v>
      </c>
      <c r="K21" s="16"/>
      <c r="L21" s="96" t="s">
        <v>56</v>
      </c>
      <c r="M21" s="81">
        <v>145530</v>
      </c>
      <c r="N21" s="40">
        <v>5644</v>
      </c>
      <c r="O21" s="40">
        <v>100</v>
      </c>
      <c r="P21" s="40">
        <f t="shared" si="0"/>
        <v>835924320</v>
      </c>
      <c r="Q21" s="40">
        <f t="shared" si="1"/>
        <v>911157508.80000007</v>
      </c>
      <c r="R21" s="40"/>
      <c r="S21" s="9">
        <v>0</v>
      </c>
      <c r="T21" s="40"/>
      <c r="U21" s="8"/>
      <c r="V21" s="7"/>
      <c r="W21" s="6"/>
    </row>
    <row r="22" spans="1:23" ht="18.600000000000001" x14ac:dyDescent="0.5">
      <c r="A22" s="283"/>
      <c r="B22" s="285"/>
      <c r="C22" s="311"/>
      <c r="D22" s="285"/>
      <c r="E22" s="283"/>
      <c r="F22" s="285"/>
      <c r="G22" s="42"/>
      <c r="H22" s="285"/>
      <c r="I22" s="42"/>
      <c r="J22" s="16" t="s">
        <v>64</v>
      </c>
      <c r="K22" s="16"/>
      <c r="L22" s="96" t="s">
        <v>65</v>
      </c>
      <c r="M22" s="81">
        <v>1354470</v>
      </c>
      <c r="N22" s="40">
        <v>5644</v>
      </c>
      <c r="O22" s="40">
        <v>100</v>
      </c>
      <c r="P22" s="40">
        <f t="shared" si="0"/>
        <v>7780075680</v>
      </c>
      <c r="Q22" s="40">
        <f t="shared" si="1"/>
        <v>8480282491.2000008</v>
      </c>
      <c r="R22" s="40"/>
      <c r="S22" s="9">
        <v>0</v>
      </c>
      <c r="T22" s="40"/>
      <c r="U22" s="8"/>
      <c r="V22" s="7"/>
      <c r="W22" s="6"/>
    </row>
    <row r="23" spans="1:23" ht="18.600000000000001" x14ac:dyDescent="0.5">
      <c r="A23" s="14">
        <v>16</v>
      </c>
      <c r="B23" s="40" t="s">
        <v>50</v>
      </c>
      <c r="C23" s="39" t="s">
        <v>51</v>
      </c>
      <c r="D23" s="37" t="s">
        <v>2</v>
      </c>
      <c r="E23" s="36"/>
      <c r="F23" s="40">
        <v>1160000</v>
      </c>
      <c r="G23" s="40"/>
      <c r="H23" s="40">
        <v>6239</v>
      </c>
      <c r="I23" s="40"/>
      <c r="J23" s="16" t="s">
        <v>64</v>
      </c>
      <c r="K23" s="16"/>
      <c r="L23" s="96" t="s">
        <v>66</v>
      </c>
      <c r="M23" s="81">
        <v>1160000</v>
      </c>
      <c r="N23" s="40">
        <v>6239</v>
      </c>
      <c r="O23" s="40">
        <v>100</v>
      </c>
      <c r="P23" s="40">
        <f t="shared" si="0"/>
        <v>7353240000</v>
      </c>
      <c r="Q23" s="40">
        <f t="shared" si="1"/>
        <v>8015031600.000001</v>
      </c>
      <c r="R23" s="40"/>
      <c r="S23" s="9">
        <v>0</v>
      </c>
      <c r="T23" s="40"/>
      <c r="U23" s="8"/>
      <c r="V23" s="7"/>
      <c r="W23" s="6"/>
    </row>
    <row r="24" spans="1:23" ht="18.600000000000001" x14ac:dyDescent="0.5">
      <c r="A24" s="282">
        <v>17</v>
      </c>
      <c r="B24" s="284" t="s">
        <v>53</v>
      </c>
      <c r="C24" s="310" t="s">
        <v>52</v>
      </c>
      <c r="D24" s="284" t="s">
        <v>2</v>
      </c>
      <c r="E24" s="282"/>
      <c r="F24" s="284">
        <v>1000000</v>
      </c>
      <c r="G24" s="37"/>
      <c r="H24" s="284">
        <v>6239</v>
      </c>
      <c r="I24" s="37"/>
      <c r="J24" s="16" t="s">
        <v>64</v>
      </c>
      <c r="K24" s="16"/>
      <c r="L24" s="96" t="s">
        <v>67</v>
      </c>
      <c r="M24" s="81">
        <v>987060</v>
      </c>
      <c r="N24" s="40">
        <v>6239</v>
      </c>
      <c r="O24" s="40">
        <v>100</v>
      </c>
      <c r="P24" s="40">
        <f t="shared" si="0"/>
        <v>6256973340</v>
      </c>
      <c r="Q24" s="40">
        <f t="shared" si="1"/>
        <v>6820100940.6000004</v>
      </c>
      <c r="R24" s="40"/>
      <c r="S24" s="9">
        <v>0</v>
      </c>
      <c r="T24" s="40"/>
      <c r="U24" s="8"/>
      <c r="V24" s="7"/>
      <c r="W24" s="6"/>
    </row>
    <row r="25" spans="1:23" ht="18.600000000000001" x14ac:dyDescent="0.5">
      <c r="A25" s="283"/>
      <c r="B25" s="285"/>
      <c r="C25" s="311"/>
      <c r="D25" s="285"/>
      <c r="E25" s="283"/>
      <c r="F25" s="285"/>
      <c r="G25" s="42"/>
      <c r="H25" s="285"/>
      <c r="I25" s="42"/>
      <c r="J25" s="16" t="s">
        <v>74</v>
      </c>
      <c r="K25" s="16"/>
      <c r="L25" s="96" t="s">
        <v>75</v>
      </c>
      <c r="M25" s="81">
        <v>12940</v>
      </c>
      <c r="N25" s="40">
        <v>6239</v>
      </c>
      <c r="O25" s="40">
        <v>100</v>
      </c>
      <c r="P25" s="40">
        <f t="shared" si="0"/>
        <v>82026660</v>
      </c>
      <c r="Q25" s="40">
        <f t="shared" si="1"/>
        <v>89409059.400000006</v>
      </c>
      <c r="R25" s="40"/>
      <c r="S25" s="9">
        <v>0</v>
      </c>
      <c r="T25" s="40"/>
      <c r="U25" s="8"/>
      <c r="V25" s="7"/>
      <c r="W25" s="6"/>
    </row>
    <row r="26" spans="1:23" ht="18.600000000000001" x14ac:dyDescent="0.5">
      <c r="A26" s="14">
        <v>18</v>
      </c>
      <c r="B26" s="40" t="s">
        <v>58</v>
      </c>
      <c r="C26" s="39" t="s">
        <v>57</v>
      </c>
      <c r="D26" s="37" t="s">
        <v>2</v>
      </c>
      <c r="E26" s="36"/>
      <c r="F26" s="40">
        <v>2000000</v>
      </c>
      <c r="G26" s="40"/>
      <c r="H26" s="40">
        <v>6231</v>
      </c>
      <c r="I26" s="40"/>
      <c r="J26" s="16" t="s">
        <v>74</v>
      </c>
      <c r="K26" s="16"/>
      <c r="L26" s="96" t="s">
        <v>76</v>
      </c>
      <c r="M26" s="81">
        <v>2000000</v>
      </c>
      <c r="N26" s="40">
        <v>6231</v>
      </c>
      <c r="O26" s="40">
        <v>100</v>
      </c>
      <c r="P26" s="40">
        <f t="shared" si="0"/>
        <v>12662000000</v>
      </c>
      <c r="Q26" s="40">
        <f t="shared" si="1"/>
        <v>13801580000.000002</v>
      </c>
      <c r="R26" s="40"/>
      <c r="S26" s="9">
        <v>0</v>
      </c>
      <c r="T26" s="40"/>
      <c r="U26" s="8"/>
      <c r="V26" s="7"/>
      <c r="W26" s="6"/>
    </row>
    <row r="27" spans="1:23" ht="18.600000000000001" x14ac:dyDescent="0.5">
      <c r="A27" s="14">
        <v>19</v>
      </c>
      <c r="B27" s="40" t="s">
        <v>59</v>
      </c>
      <c r="C27" s="39" t="s">
        <v>60</v>
      </c>
      <c r="D27" s="37" t="s">
        <v>2</v>
      </c>
      <c r="E27" s="36">
        <v>1395449</v>
      </c>
      <c r="F27" s="40">
        <v>2000000</v>
      </c>
      <c r="G27" s="40"/>
      <c r="H27" s="40">
        <v>6231</v>
      </c>
      <c r="I27" s="40"/>
      <c r="J27" s="16" t="s">
        <v>74</v>
      </c>
      <c r="K27" s="16"/>
      <c r="L27" s="96" t="s">
        <v>77</v>
      </c>
      <c r="M27" s="81">
        <v>2000000</v>
      </c>
      <c r="N27" s="40">
        <v>6231</v>
      </c>
      <c r="O27" s="40">
        <v>100</v>
      </c>
      <c r="P27" s="40">
        <f t="shared" si="0"/>
        <v>12662000000</v>
      </c>
      <c r="Q27" s="40">
        <f t="shared" si="1"/>
        <v>13801580000.000002</v>
      </c>
      <c r="R27" s="40"/>
      <c r="S27" s="9">
        <v>0</v>
      </c>
      <c r="T27" s="40"/>
      <c r="U27" s="8"/>
      <c r="V27" s="7"/>
      <c r="W27" s="6"/>
    </row>
    <row r="28" spans="1:23" ht="18.600000000000001" x14ac:dyDescent="0.5">
      <c r="A28" s="282">
        <v>20</v>
      </c>
      <c r="B28" s="284" t="s">
        <v>61</v>
      </c>
      <c r="C28" s="310" t="s">
        <v>62</v>
      </c>
      <c r="D28" s="284" t="s">
        <v>2</v>
      </c>
      <c r="E28" s="282">
        <v>1395460</v>
      </c>
      <c r="F28" s="284">
        <v>1600000</v>
      </c>
      <c r="G28" s="37"/>
      <c r="H28" s="284">
        <v>6231</v>
      </c>
      <c r="I28" s="37"/>
      <c r="J28" s="16" t="s">
        <v>74</v>
      </c>
      <c r="K28" s="16"/>
      <c r="L28" s="96" t="s">
        <v>78</v>
      </c>
      <c r="M28" s="81">
        <v>204870</v>
      </c>
      <c r="N28" s="40">
        <v>6231</v>
      </c>
      <c r="O28" s="40">
        <v>100</v>
      </c>
      <c r="P28" s="40">
        <f t="shared" si="0"/>
        <v>1297031970</v>
      </c>
      <c r="Q28" s="40">
        <f t="shared" si="1"/>
        <v>1413764847.3000002</v>
      </c>
      <c r="R28" s="40"/>
      <c r="S28" s="9">
        <v>0</v>
      </c>
      <c r="T28" s="40"/>
      <c r="U28" s="8"/>
      <c r="V28" s="7"/>
      <c r="W28" s="6"/>
    </row>
    <row r="29" spans="1:23" ht="18.600000000000001" x14ac:dyDescent="0.5">
      <c r="A29" s="283"/>
      <c r="B29" s="285"/>
      <c r="C29" s="311"/>
      <c r="D29" s="285"/>
      <c r="E29" s="283"/>
      <c r="F29" s="285"/>
      <c r="G29" s="42"/>
      <c r="H29" s="285"/>
      <c r="I29" s="42"/>
      <c r="J29" s="16" t="s">
        <v>87</v>
      </c>
      <c r="K29" s="16"/>
      <c r="L29" s="96" t="s">
        <v>88</v>
      </c>
      <c r="M29" s="81">
        <v>1395130</v>
      </c>
      <c r="N29" s="40">
        <v>6231</v>
      </c>
      <c r="O29" s="40">
        <v>100</v>
      </c>
      <c r="P29" s="40">
        <f t="shared" si="0"/>
        <v>8832568030</v>
      </c>
      <c r="Q29" s="40">
        <f t="shared" si="1"/>
        <v>9627499152.7000008</v>
      </c>
      <c r="R29" s="40"/>
      <c r="S29" s="9">
        <v>0</v>
      </c>
      <c r="T29" s="40"/>
      <c r="U29" s="8"/>
      <c r="V29" s="7"/>
      <c r="W29" s="6"/>
    </row>
    <row r="30" spans="1:23" ht="18.600000000000001" x14ac:dyDescent="0.5">
      <c r="A30" s="14">
        <v>21</v>
      </c>
      <c r="B30" s="40" t="s">
        <v>70</v>
      </c>
      <c r="C30" s="39" t="s">
        <v>69</v>
      </c>
      <c r="D30" s="40" t="s">
        <v>2</v>
      </c>
      <c r="E30" s="14">
        <v>1395482</v>
      </c>
      <c r="F30" s="40">
        <v>820000</v>
      </c>
      <c r="G30" s="40"/>
      <c r="H30" s="40">
        <v>6231</v>
      </c>
      <c r="I30" s="40"/>
      <c r="J30" s="16" t="s">
        <v>87</v>
      </c>
      <c r="K30" s="16"/>
      <c r="L30" s="96" t="s">
        <v>89</v>
      </c>
      <c r="M30" s="81">
        <v>820000</v>
      </c>
      <c r="N30" s="40">
        <v>6231</v>
      </c>
      <c r="O30" s="40">
        <v>100</v>
      </c>
      <c r="P30" s="40">
        <f t="shared" si="0"/>
        <v>5191420000</v>
      </c>
      <c r="Q30" s="40">
        <f t="shared" si="1"/>
        <v>5658647800</v>
      </c>
      <c r="R30" s="40"/>
      <c r="S30" s="9">
        <v>0</v>
      </c>
      <c r="T30" s="40"/>
      <c r="U30" s="4"/>
      <c r="V30" s="4"/>
      <c r="W30" s="6"/>
    </row>
    <row r="31" spans="1:23" ht="18.600000000000001" x14ac:dyDescent="0.5">
      <c r="A31" s="14">
        <v>22</v>
      </c>
      <c r="B31" s="40" t="s">
        <v>68</v>
      </c>
      <c r="C31" s="39" t="s">
        <v>71</v>
      </c>
      <c r="D31" s="40" t="s">
        <v>2</v>
      </c>
      <c r="E31" s="14">
        <v>1395496</v>
      </c>
      <c r="F31" s="40">
        <v>600000</v>
      </c>
      <c r="G31" s="40"/>
      <c r="H31" s="40">
        <v>6231</v>
      </c>
      <c r="I31" s="40"/>
      <c r="J31" s="16" t="s">
        <v>87</v>
      </c>
      <c r="K31" s="16"/>
      <c r="L31" s="96" t="s">
        <v>90</v>
      </c>
      <c r="M31" s="81">
        <v>600000</v>
      </c>
      <c r="N31" s="40">
        <v>6231</v>
      </c>
      <c r="O31" s="40">
        <v>100</v>
      </c>
      <c r="P31" s="40">
        <f t="shared" si="0"/>
        <v>3798600000</v>
      </c>
      <c r="Q31" s="40">
        <f t="shared" si="1"/>
        <v>4140474000.0000005</v>
      </c>
      <c r="R31" s="40"/>
      <c r="S31" s="9">
        <v>0</v>
      </c>
      <c r="T31" s="40"/>
      <c r="U31" s="4"/>
      <c r="V31" s="4"/>
      <c r="W31" s="6"/>
    </row>
    <row r="32" spans="1:23" ht="18.600000000000001" x14ac:dyDescent="0.5">
      <c r="A32" s="14">
        <v>23</v>
      </c>
      <c r="B32" s="40" t="s">
        <v>72</v>
      </c>
      <c r="C32" s="39" t="s">
        <v>73</v>
      </c>
      <c r="D32" s="40" t="s">
        <v>2</v>
      </c>
      <c r="E32" s="14">
        <v>1395519</v>
      </c>
      <c r="F32" s="40">
        <v>1260000</v>
      </c>
      <c r="G32" s="40"/>
      <c r="H32" s="40">
        <v>7955</v>
      </c>
      <c r="I32" s="40"/>
      <c r="J32" s="16" t="s">
        <v>87</v>
      </c>
      <c r="K32" s="16"/>
      <c r="L32" s="96" t="s">
        <v>91</v>
      </c>
      <c r="M32" s="81">
        <v>1260000</v>
      </c>
      <c r="N32" s="40">
        <v>7955</v>
      </c>
      <c r="O32" s="40">
        <v>100</v>
      </c>
      <c r="P32" s="40">
        <f t="shared" si="0"/>
        <v>10149300000</v>
      </c>
      <c r="Q32" s="40">
        <f t="shared" si="1"/>
        <v>11062737000</v>
      </c>
      <c r="R32" s="40"/>
      <c r="S32" s="9">
        <v>0</v>
      </c>
      <c r="T32" s="40"/>
      <c r="U32" s="4"/>
      <c r="V32" s="4"/>
      <c r="W32" s="6"/>
    </row>
    <row r="33" spans="1:23" ht="18.600000000000001" x14ac:dyDescent="0.5">
      <c r="A33" s="282">
        <v>24</v>
      </c>
      <c r="B33" s="284" t="s">
        <v>79</v>
      </c>
      <c r="C33" s="310" t="s">
        <v>80</v>
      </c>
      <c r="D33" s="284" t="s">
        <v>2</v>
      </c>
      <c r="E33" s="282">
        <v>1395531</v>
      </c>
      <c r="F33" s="284">
        <v>1400000</v>
      </c>
      <c r="G33" s="37"/>
      <c r="H33" s="284">
        <v>7955</v>
      </c>
      <c r="I33" s="37"/>
      <c r="J33" s="16" t="s">
        <v>87</v>
      </c>
      <c r="K33" s="16"/>
      <c r="L33" s="96" t="s">
        <v>92</v>
      </c>
      <c r="M33" s="81">
        <v>1276600</v>
      </c>
      <c r="N33" s="40">
        <v>7955</v>
      </c>
      <c r="O33" s="40">
        <v>100</v>
      </c>
      <c r="P33" s="40">
        <f t="shared" si="0"/>
        <v>10283013000</v>
      </c>
      <c r="Q33" s="40">
        <f t="shared" si="1"/>
        <v>11208484170</v>
      </c>
      <c r="R33" s="40"/>
      <c r="S33" s="9">
        <v>0</v>
      </c>
      <c r="T33" s="40"/>
      <c r="U33" s="4"/>
      <c r="V33" s="4"/>
      <c r="W33" s="6"/>
    </row>
    <row r="34" spans="1:23" ht="18.600000000000001" x14ac:dyDescent="0.5">
      <c r="A34" s="283"/>
      <c r="B34" s="285"/>
      <c r="C34" s="311"/>
      <c r="D34" s="285"/>
      <c r="E34" s="283"/>
      <c r="F34" s="285"/>
      <c r="G34" s="42"/>
      <c r="H34" s="285"/>
      <c r="I34" s="42"/>
      <c r="J34" s="16" t="s">
        <v>113</v>
      </c>
      <c r="K34" s="16"/>
      <c r="L34" s="96" t="s">
        <v>115</v>
      </c>
      <c r="M34" s="81">
        <v>123400</v>
      </c>
      <c r="N34" s="40">
        <v>7955</v>
      </c>
      <c r="O34" s="40">
        <v>100</v>
      </c>
      <c r="P34" s="40">
        <f t="shared" si="0"/>
        <v>993987000</v>
      </c>
      <c r="Q34" s="40">
        <f t="shared" si="1"/>
        <v>1083445830</v>
      </c>
      <c r="R34" s="40"/>
      <c r="S34" s="9"/>
      <c r="T34" s="40"/>
      <c r="U34" s="4"/>
      <c r="V34" s="4"/>
      <c r="W34" s="6"/>
    </row>
    <row r="35" spans="1:23" ht="18.600000000000001" x14ac:dyDescent="0.5">
      <c r="A35" s="14">
        <v>25</v>
      </c>
      <c r="B35" s="40" t="s">
        <v>81</v>
      </c>
      <c r="C35" s="39" t="s">
        <v>82</v>
      </c>
      <c r="D35" s="40" t="s">
        <v>2</v>
      </c>
      <c r="E35" s="14">
        <v>1395539</v>
      </c>
      <c r="F35" s="40">
        <v>1600000</v>
      </c>
      <c r="G35" s="40"/>
      <c r="H35" s="40">
        <v>7955</v>
      </c>
      <c r="I35" s="40"/>
      <c r="J35" s="16" t="s">
        <v>113</v>
      </c>
      <c r="K35" s="16"/>
      <c r="L35" s="96" t="s">
        <v>114</v>
      </c>
      <c r="M35" s="81">
        <v>1600000</v>
      </c>
      <c r="N35" s="40">
        <v>7955</v>
      </c>
      <c r="O35" s="40">
        <v>100</v>
      </c>
      <c r="P35" s="40">
        <f t="shared" si="0"/>
        <v>12888000000</v>
      </c>
      <c r="Q35" s="40">
        <f t="shared" si="1"/>
        <v>14047920000.000002</v>
      </c>
      <c r="R35" s="40"/>
      <c r="S35" s="9">
        <v>0</v>
      </c>
      <c r="T35" s="40"/>
      <c r="U35" s="4"/>
      <c r="V35" s="4"/>
      <c r="W35" s="6"/>
    </row>
    <row r="36" spans="1:23" ht="18.600000000000001" x14ac:dyDescent="0.5">
      <c r="A36" s="14">
        <v>26</v>
      </c>
      <c r="B36" s="40" t="s">
        <v>83</v>
      </c>
      <c r="C36" s="39">
        <v>1395456354</v>
      </c>
      <c r="D36" s="115" t="s">
        <v>611</v>
      </c>
      <c r="E36" s="14">
        <v>1395929</v>
      </c>
      <c r="F36" s="40">
        <v>500000</v>
      </c>
      <c r="G36" s="40"/>
      <c r="H36" s="40">
        <v>9882</v>
      </c>
      <c r="I36" s="40"/>
      <c r="J36" s="16" t="s">
        <v>124</v>
      </c>
      <c r="K36" s="16"/>
      <c r="L36" s="96" t="s">
        <v>128</v>
      </c>
      <c r="M36" s="81">
        <v>494130</v>
      </c>
      <c r="N36" s="40">
        <v>9882</v>
      </c>
      <c r="O36" s="40">
        <v>100</v>
      </c>
      <c r="P36" s="40">
        <f t="shared" si="0"/>
        <v>4932405660</v>
      </c>
      <c r="Q36" s="40">
        <f t="shared" si="1"/>
        <v>5376322169.4000006</v>
      </c>
      <c r="R36" s="40">
        <v>500000</v>
      </c>
      <c r="S36" s="9">
        <f>F36-R36</f>
        <v>0</v>
      </c>
      <c r="T36" s="40"/>
      <c r="U36" s="4"/>
      <c r="V36" s="4"/>
      <c r="W36" s="6"/>
    </row>
    <row r="37" spans="1:23" ht="18.600000000000001" x14ac:dyDescent="0.5">
      <c r="A37" s="312">
        <v>27</v>
      </c>
      <c r="B37" s="284" t="s">
        <v>84</v>
      </c>
      <c r="C37" s="310" t="s">
        <v>85</v>
      </c>
      <c r="D37" s="284" t="s">
        <v>2</v>
      </c>
      <c r="E37" s="282">
        <v>1395560</v>
      </c>
      <c r="F37" s="284">
        <v>3400000</v>
      </c>
      <c r="G37" s="37"/>
      <c r="H37" s="284">
        <v>7955</v>
      </c>
      <c r="I37" s="37"/>
      <c r="J37" s="16" t="s">
        <v>113</v>
      </c>
      <c r="K37" s="16"/>
      <c r="L37" s="96" t="s">
        <v>114</v>
      </c>
      <c r="M37" s="81">
        <v>3111690</v>
      </c>
      <c r="N37" s="40">
        <v>7955</v>
      </c>
      <c r="O37" s="40">
        <v>100</v>
      </c>
      <c r="P37" s="40">
        <f t="shared" si="0"/>
        <v>25064662950</v>
      </c>
      <c r="Q37" s="40">
        <f t="shared" si="1"/>
        <v>27320482615.500004</v>
      </c>
      <c r="R37" s="284">
        <v>3400000</v>
      </c>
      <c r="S37" s="305">
        <f>F37-R37</f>
        <v>0</v>
      </c>
      <c r="T37" s="40"/>
      <c r="U37" s="4"/>
      <c r="V37" s="4"/>
      <c r="W37" s="6"/>
    </row>
    <row r="38" spans="1:23" ht="18.600000000000001" x14ac:dyDescent="0.5">
      <c r="A38" s="313"/>
      <c r="B38" s="285"/>
      <c r="C38" s="311"/>
      <c r="D38" s="285"/>
      <c r="E38" s="283"/>
      <c r="F38" s="285"/>
      <c r="G38" s="42"/>
      <c r="H38" s="285"/>
      <c r="I38" s="42"/>
      <c r="J38" s="16" t="s">
        <v>116</v>
      </c>
      <c r="K38" s="16"/>
      <c r="L38" s="96" t="s">
        <v>117</v>
      </c>
      <c r="M38" s="82">
        <v>288310</v>
      </c>
      <c r="N38" s="40">
        <v>7955</v>
      </c>
      <c r="O38" s="40">
        <v>100</v>
      </c>
      <c r="P38" s="40">
        <f t="shared" si="0"/>
        <v>2322337050</v>
      </c>
      <c r="Q38" s="40">
        <f t="shared" si="1"/>
        <v>2531347384.5</v>
      </c>
      <c r="R38" s="285"/>
      <c r="S38" s="306"/>
      <c r="T38" s="40"/>
      <c r="U38" s="4"/>
      <c r="V38" s="4"/>
      <c r="W38" s="6"/>
    </row>
    <row r="39" spans="1:23" ht="18.600000000000001" x14ac:dyDescent="0.5">
      <c r="A39" s="25">
        <v>28</v>
      </c>
      <c r="B39" s="37" t="s">
        <v>86</v>
      </c>
      <c r="C39" s="41">
        <v>1395459286</v>
      </c>
      <c r="D39" s="37" t="s">
        <v>2</v>
      </c>
      <c r="E39" s="36">
        <v>1395576</v>
      </c>
      <c r="F39" s="37">
        <v>1620000</v>
      </c>
      <c r="G39" s="37"/>
      <c r="H39" s="37">
        <v>7955</v>
      </c>
      <c r="I39" s="37"/>
      <c r="J39" s="16" t="s">
        <v>116</v>
      </c>
      <c r="K39" s="16"/>
      <c r="L39" s="96" t="s">
        <v>118</v>
      </c>
      <c r="M39" s="82">
        <v>1620000</v>
      </c>
      <c r="N39" s="40">
        <v>7955</v>
      </c>
      <c r="O39" s="40">
        <v>100</v>
      </c>
      <c r="P39" s="37">
        <f t="shared" si="0"/>
        <v>13049100000</v>
      </c>
      <c r="Q39" s="37">
        <f t="shared" si="1"/>
        <v>14223519000.000002</v>
      </c>
      <c r="R39" s="37">
        <v>1620000</v>
      </c>
      <c r="S39" s="9">
        <f t="shared" ref="S39:S44" si="2">F39-R39</f>
        <v>0</v>
      </c>
      <c r="T39" s="40"/>
      <c r="U39" s="4"/>
      <c r="V39" s="4"/>
      <c r="W39" s="6"/>
    </row>
    <row r="40" spans="1:23" ht="18.600000000000001" x14ac:dyDescent="0.5">
      <c r="A40" s="14">
        <v>29</v>
      </c>
      <c r="B40" s="37" t="s">
        <v>95</v>
      </c>
      <c r="C40" s="38">
        <v>1395466278</v>
      </c>
      <c r="D40" s="37" t="s">
        <v>2</v>
      </c>
      <c r="E40" s="36">
        <v>1395609</v>
      </c>
      <c r="F40" s="40">
        <v>1450000</v>
      </c>
      <c r="G40" s="40"/>
      <c r="H40" s="40">
        <v>7866</v>
      </c>
      <c r="I40" s="40"/>
      <c r="J40" s="16" t="s">
        <v>116</v>
      </c>
      <c r="K40" s="16"/>
      <c r="L40" s="96" t="s">
        <v>119</v>
      </c>
      <c r="M40" s="81">
        <v>1450000</v>
      </c>
      <c r="N40" s="40">
        <v>7866</v>
      </c>
      <c r="O40" s="40">
        <v>100</v>
      </c>
      <c r="P40" s="37">
        <f t="shared" si="0"/>
        <v>11550700000</v>
      </c>
      <c r="Q40" s="37">
        <f t="shared" si="1"/>
        <v>12590263000</v>
      </c>
      <c r="R40" s="40">
        <v>1450000</v>
      </c>
      <c r="S40" s="9">
        <f t="shared" si="2"/>
        <v>0</v>
      </c>
      <c r="T40" s="40"/>
      <c r="U40" s="4"/>
      <c r="V40" s="4"/>
      <c r="W40" s="28"/>
    </row>
    <row r="41" spans="1:23" ht="18.600000000000001" x14ac:dyDescent="0.5">
      <c r="A41" s="14">
        <v>30</v>
      </c>
      <c r="B41" s="37" t="s">
        <v>96</v>
      </c>
      <c r="C41" s="39" t="s">
        <v>97</v>
      </c>
      <c r="D41" s="37" t="s">
        <v>2</v>
      </c>
      <c r="E41" s="14">
        <v>1395619</v>
      </c>
      <c r="F41" s="40">
        <v>1450000</v>
      </c>
      <c r="G41" s="40"/>
      <c r="H41" s="40">
        <v>7866</v>
      </c>
      <c r="I41" s="40"/>
      <c r="J41" s="16" t="s">
        <v>116</v>
      </c>
      <c r="K41" s="16"/>
      <c r="L41" s="96" t="s">
        <v>120</v>
      </c>
      <c r="M41" s="81">
        <v>1450000</v>
      </c>
      <c r="N41" s="40">
        <v>7866</v>
      </c>
      <c r="O41" s="40">
        <v>100</v>
      </c>
      <c r="P41" s="37">
        <f t="shared" si="0"/>
        <v>11550700000</v>
      </c>
      <c r="Q41" s="37">
        <f t="shared" si="1"/>
        <v>12590263000</v>
      </c>
      <c r="R41" s="40">
        <v>1450000</v>
      </c>
      <c r="S41" s="9">
        <f t="shared" si="2"/>
        <v>0</v>
      </c>
      <c r="T41" s="40"/>
      <c r="U41" s="4"/>
      <c r="V41" s="4"/>
      <c r="W41" s="28"/>
    </row>
    <row r="42" spans="1:23" ht="18.600000000000001" x14ac:dyDescent="0.5">
      <c r="A42" s="36">
        <v>31</v>
      </c>
      <c r="B42" s="37" t="s">
        <v>99</v>
      </c>
      <c r="C42" s="41" t="s">
        <v>98</v>
      </c>
      <c r="D42" s="37" t="s">
        <v>2</v>
      </c>
      <c r="E42" s="36">
        <v>1395636</v>
      </c>
      <c r="F42" s="37">
        <v>1600000</v>
      </c>
      <c r="G42" s="37"/>
      <c r="H42" s="37">
        <v>7866</v>
      </c>
      <c r="I42" s="37"/>
      <c r="J42" s="16" t="s">
        <v>116</v>
      </c>
      <c r="K42" s="16"/>
      <c r="L42" s="96" t="s">
        <v>121</v>
      </c>
      <c r="M42" s="82">
        <v>1600000</v>
      </c>
      <c r="N42" s="40">
        <v>7866</v>
      </c>
      <c r="O42" s="40">
        <v>100</v>
      </c>
      <c r="P42" s="37">
        <f t="shared" si="0"/>
        <v>12745600000</v>
      </c>
      <c r="Q42" s="37">
        <f t="shared" si="1"/>
        <v>13892704000.000002</v>
      </c>
      <c r="R42" s="37">
        <v>1600000</v>
      </c>
      <c r="S42" s="9">
        <f t="shared" si="2"/>
        <v>0</v>
      </c>
      <c r="T42" s="40"/>
      <c r="U42" s="4"/>
      <c r="V42" s="4"/>
      <c r="W42" s="28"/>
    </row>
    <row r="43" spans="1:23" ht="18.600000000000001" x14ac:dyDescent="0.5">
      <c r="A43" s="14">
        <v>32</v>
      </c>
      <c r="B43" s="40" t="s">
        <v>100</v>
      </c>
      <c r="C43" s="39" t="s">
        <v>101</v>
      </c>
      <c r="D43" s="40" t="s">
        <v>2</v>
      </c>
      <c r="E43" s="14">
        <v>1395644</v>
      </c>
      <c r="F43" s="40">
        <v>1175000</v>
      </c>
      <c r="G43" s="40"/>
      <c r="H43" s="40">
        <v>7866</v>
      </c>
      <c r="I43" s="40"/>
      <c r="J43" s="16" t="s">
        <v>116</v>
      </c>
      <c r="K43" s="16"/>
      <c r="L43" s="96" t="s">
        <v>122</v>
      </c>
      <c r="M43" s="81">
        <v>1175000</v>
      </c>
      <c r="N43" s="40">
        <v>7866</v>
      </c>
      <c r="O43" s="40">
        <v>100</v>
      </c>
      <c r="P43" s="40">
        <f t="shared" si="0"/>
        <v>9360050000</v>
      </c>
      <c r="Q43" s="40">
        <f t="shared" si="1"/>
        <v>10202454500</v>
      </c>
      <c r="R43" s="40">
        <v>1175000</v>
      </c>
      <c r="S43" s="9">
        <f t="shared" si="2"/>
        <v>0</v>
      </c>
      <c r="T43" s="40"/>
      <c r="U43" s="4"/>
      <c r="V43" s="4"/>
      <c r="W43" s="28"/>
    </row>
    <row r="44" spans="1:23" ht="18.600000000000001" x14ac:dyDescent="0.5">
      <c r="A44" s="282">
        <v>33</v>
      </c>
      <c r="B44" s="284" t="s">
        <v>102</v>
      </c>
      <c r="C44" s="310" t="s">
        <v>103</v>
      </c>
      <c r="D44" s="284" t="s">
        <v>2</v>
      </c>
      <c r="E44" s="282">
        <v>1395653</v>
      </c>
      <c r="F44" s="284">
        <v>3000000</v>
      </c>
      <c r="G44" s="37"/>
      <c r="H44" s="284">
        <v>7151</v>
      </c>
      <c r="I44" s="37"/>
      <c r="J44" s="16" t="s">
        <v>116</v>
      </c>
      <c r="K44" s="16"/>
      <c r="L44" s="96" t="s">
        <v>123</v>
      </c>
      <c r="M44" s="81">
        <v>1038460</v>
      </c>
      <c r="N44" s="40">
        <v>7151</v>
      </c>
      <c r="O44" s="40">
        <v>100</v>
      </c>
      <c r="P44" s="40">
        <f t="shared" si="0"/>
        <v>7529873460</v>
      </c>
      <c r="Q44" s="40">
        <f t="shared" si="1"/>
        <v>8207562071.4000006</v>
      </c>
      <c r="R44" s="284">
        <v>3000000</v>
      </c>
      <c r="S44" s="305">
        <f t="shared" si="2"/>
        <v>0</v>
      </c>
      <c r="T44" s="40"/>
      <c r="U44" s="4"/>
      <c r="V44" s="4"/>
      <c r="W44" s="28"/>
    </row>
    <row r="45" spans="1:23" ht="18.600000000000001" x14ac:dyDescent="0.5">
      <c r="A45" s="283"/>
      <c r="B45" s="285"/>
      <c r="C45" s="311"/>
      <c r="D45" s="285"/>
      <c r="E45" s="283"/>
      <c r="F45" s="285"/>
      <c r="G45" s="42"/>
      <c r="H45" s="285"/>
      <c r="I45" s="42"/>
      <c r="J45" s="16" t="s">
        <v>111</v>
      </c>
      <c r="K45" s="16"/>
      <c r="L45" s="96" t="s">
        <v>125</v>
      </c>
      <c r="M45" s="81">
        <v>1961540</v>
      </c>
      <c r="N45" s="40">
        <v>7151</v>
      </c>
      <c r="O45" s="40">
        <v>100</v>
      </c>
      <c r="P45" s="40">
        <f t="shared" si="0"/>
        <v>14223126540</v>
      </c>
      <c r="Q45" s="40">
        <f t="shared" si="1"/>
        <v>15503207928.6</v>
      </c>
      <c r="R45" s="285"/>
      <c r="S45" s="306"/>
      <c r="T45" s="40"/>
      <c r="U45" s="4"/>
      <c r="V45" s="4"/>
      <c r="W45" s="28"/>
    </row>
    <row r="46" spans="1:23" ht="18.600000000000001" x14ac:dyDescent="0.5">
      <c r="A46" s="14">
        <v>34</v>
      </c>
      <c r="B46" s="40" t="s">
        <v>104</v>
      </c>
      <c r="C46" s="12">
        <v>1396471647</v>
      </c>
      <c r="D46" s="40" t="s">
        <v>2</v>
      </c>
      <c r="E46" s="14">
        <v>1396113</v>
      </c>
      <c r="F46" s="40">
        <v>5000000</v>
      </c>
      <c r="G46" s="40"/>
      <c r="H46" s="40">
        <v>6738</v>
      </c>
      <c r="I46" s="40"/>
      <c r="J46" s="16" t="s">
        <v>111</v>
      </c>
      <c r="K46" s="16"/>
      <c r="L46" s="96" t="s">
        <v>126</v>
      </c>
      <c r="M46" s="81">
        <v>5000000</v>
      </c>
      <c r="N46" s="40">
        <v>6738</v>
      </c>
      <c r="O46" s="40">
        <v>100</v>
      </c>
      <c r="P46" s="40">
        <f t="shared" si="0"/>
        <v>34190000000</v>
      </c>
      <c r="Q46" s="40">
        <f t="shared" si="1"/>
        <v>37267100000</v>
      </c>
      <c r="R46" s="40">
        <v>5000000</v>
      </c>
      <c r="S46" s="9">
        <f>F46-R46</f>
        <v>0</v>
      </c>
      <c r="T46" s="40"/>
      <c r="U46" s="4"/>
      <c r="V46" s="4"/>
      <c r="W46" s="28"/>
    </row>
    <row r="47" spans="1:23" ht="18.600000000000001" x14ac:dyDescent="0.5">
      <c r="A47" s="282">
        <v>35</v>
      </c>
      <c r="B47" s="284" t="s">
        <v>105</v>
      </c>
      <c r="C47" s="301">
        <v>1396472573</v>
      </c>
      <c r="D47" s="284" t="s">
        <v>2</v>
      </c>
      <c r="E47" s="282">
        <v>1396127</v>
      </c>
      <c r="F47" s="284">
        <v>2600000</v>
      </c>
      <c r="G47" s="37"/>
      <c r="H47" s="284">
        <v>6927</v>
      </c>
      <c r="I47" s="37"/>
      <c r="J47" s="16" t="s">
        <v>111</v>
      </c>
      <c r="K47" s="16"/>
      <c r="L47" s="96" t="s">
        <v>127</v>
      </c>
      <c r="M47" s="81">
        <v>448520</v>
      </c>
      <c r="N47" s="40">
        <v>6927</v>
      </c>
      <c r="O47" s="40">
        <v>100</v>
      </c>
      <c r="P47" s="40">
        <f t="shared" si="0"/>
        <v>3151750040</v>
      </c>
      <c r="Q47" s="40">
        <f t="shared" si="1"/>
        <v>3435407543.6000004</v>
      </c>
      <c r="R47" s="284">
        <v>2600000</v>
      </c>
      <c r="S47" s="305">
        <f>F47-R47</f>
        <v>0</v>
      </c>
      <c r="T47" s="40"/>
      <c r="U47" s="4"/>
      <c r="V47" s="4"/>
      <c r="W47" s="28"/>
    </row>
    <row r="48" spans="1:23" ht="18.600000000000001" x14ac:dyDescent="0.5">
      <c r="A48" s="283"/>
      <c r="B48" s="285"/>
      <c r="C48" s="302"/>
      <c r="D48" s="285"/>
      <c r="E48" s="283"/>
      <c r="F48" s="285"/>
      <c r="G48" s="42"/>
      <c r="H48" s="285"/>
      <c r="I48" s="42"/>
      <c r="J48" s="16" t="s">
        <v>112</v>
      </c>
      <c r="K48" s="16"/>
      <c r="L48" s="96" t="s">
        <v>130</v>
      </c>
      <c r="M48" s="81">
        <v>2151480</v>
      </c>
      <c r="N48" s="40">
        <v>6927</v>
      </c>
      <c r="O48" s="40">
        <v>100</v>
      </c>
      <c r="P48" s="40">
        <f t="shared" si="0"/>
        <v>15118449960</v>
      </c>
      <c r="Q48" s="40">
        <f t="shared" si="1"/>
        <v>16479110456.400002</v>
      </c>
      <c r="R48" s="285"/>
      <c r="S48" s="306"/>
      <c r="T48" s="40"/>
      <c r="U48" s="4"/>
      <c r="V48" s="4"/>
      <c r="W48" s="28"/>
    </row>
    <row r="49" spans="1:23" ht="18.600000000000001" x14ac:dyDescent="0.5">
      <c r="A49" s="14">
        <v>36</v>
      </c>
      <c r="B49" s="40" t="s">
        <v>106</v>
      </c>
      <c r="C49" s="12">
        <v>1396474023</v>
      </c>
      <c r="D49" s="40" t="s">
        <v>2</v>
      </c>
      <c r="E49" s="14">
        <v>1396134</v>
      </c>
      <c r="F49" s="40">
        <v>1400000</v>
      </c>
      <c r="G49" s="40"/>
      <c r="H49" s="40">
        <v>6927</v>
      </c>
      <c r="I49" s="40"/>
      <c r="J49" s="16" t="s">
        <v>112</v>
      </c>
      <c r="K49" s="16"/>
      <c r="L49" s="96" t="s">
        <v>131</v>
      </c>
      <c r="M49" s="81">
        <v>1400000</v>
      </c>
      <c r="N49" s="40">
        <v>6927</v>
      </c>
      <c r="O49" s="40">
        <v>100</v>
      </c>
      <c r="P49" s="40">
        <f t="shared" si="0"/>
        <v>9837800000</v>
      </c>
      <c r="Q49" s="40">
        <f t="shared" si="1"/>
        <v>10723202000</v>
      </c>
      <c r="R49" s="40">
        <v>1400000</v>
      </c>
      <c r="S49" s="9">
        <f>F49-R49</f>
        <v>0</v>
      </c>
      <c r="T49" s="40"/>
      <c r="U49" s="4"/>
      <c r="V49" s="4"/>
      <c r="W49" s="28"/>
    </row>
    <row r="50" spans="1:23" ht="18.600000000000001" x14ac:dyDescent="0.5">
      <c r="A50" s="14">
        <v>37</v>
      </c>
      <c r="B50" s="40" t="s">
        <v>107</v>
      </c>
      <c r="C50" s="12">
        <v>1396474648</v>
      </c>
      <c r="D50" s="40" t="s">
        <v>2</v>
      </c>
      <c r="E50" s="14">
        <v>1396147</v>
      </c>
      <c r="F50" s="40">
        <v>1400000</v>
      </c>
      <c r="G50" s="40"/>
      <c r="H50" s="40">
        <v>6927</v>
      </c>
      <c r="I50" s="40"/>
      <c r="J50" s="16" t="s">
        <v>112</v>
      </c>
      <c r="K50" s="16"/>
      <c r="L50" s="96" t="s">
        <v>132</v>
      </c>
      <c r="M50" s="81">
        <v>1400000</v>
      </c>
      <c r="N50" s="40">
        <v>6927</v>
      </c>
      <c r="O50" s="40">
        <v>100</v>
      </c>
      <c r="P50" s="40">
        <f t="shared" si="0"/>
        <v>9837800000</v>
      </c>
      <c r="Q50" s="40">
        <f t="shared" si="1"/>
        <v>10723202000</v>
      </c>
      <c r="R50" s="40">
        <v>1400000</v>
      </c>
      <c r="S50" s="9">
        <f>F50-R50</f>
        <v>0</v>
      </c>
      <c r="T50" s="40"/>
      <c r="U50" s="4"/>
      <c r="V50" s="4"/>
      <c r="W50" s="28"/>
    </row>
    <row r="51" spans="1:23" ht="18.600000000000001" x14ac:dyDescent="0.5">
      <c r="A51" s="282">
        <v>38</v>
      </c>
      <c r="B51" s="284" t="s">
        <v>108</v>
      </c>
      <c r="C51" s="301">
        <v>1396476264</v>
      </c>
      <c r="D51" s="284" t="s">
        <v>2</v>
      </c>
      <c r="E51" s="282">
        <v>1396155</v>
      </c>
      <c r="F51" s="284">
        <v>9000000</v>
      </c>
      <c r="G51" s="37"/>
      <c r="H51" s="284">
        <v>7179</v>
      </c>
      <c r="I51" s="37"/>
      <c r="J51" s="16" t="s">
        <v>112</v>
      </c>
      <c r="K51" s="16"/>
      <c r="L51" s="96" t="s">
        <v>133</v>
      </c>
      <c r="M51" s="81">
        <v>5067740</v>
      </c>
      <c r="N51" s="40">
        <v>7179</v>
      </c>
      <c r="O51" s="40">
        <v>100</v>
      </c>
      <c r="P51" s="40">
        <f t="shared" si="0"/>
        <v>36888079460</v>
      </c>
      <c r="Q51" s="40">
        <f t="shared" si="1"/>
        <v>40208006611.400002</v>
      </c>
      <c r="R51" s="284">
        <v>9000000</v>
      </c>
      <c r="S51" s="305">
        <f>F51-R51</f>
        <v>0</v>
      </c>
      <c r="T51" s="40"/>
      <c r="U51" s="4"/>
      <c r="V51" s="4"/>
      <c r="W51" s="28"/>
    </row>
    <row r="52" spans="1:23" ht="18.600000000000001" x14ac:dyDescent="0.5">
      <c r="A52" s="283"/>
      <c r="B52" s="285"/>
      <c r="C52" s="302"/>
      <c r="D52" s="285"/>
      <c r="E52" s="283"/>
      <c r="F52" s="285"/>
      <c r="G52" s="42"/>
      <c r="H52" s="285"/>
      <c r="I52" s="42"/>
      <c r="J52" s="16" t="s">
        <v>139</v>
      </c>
      <c r="K52" s="16"/>
      <c r="L52" s="96" t="s">
        <v>135</v>
      </c>
      <c r="M52" s="81">
        <v>3932260</v>
      </c>
      <c r="N52" s="40">
        <v>7179</v>
      </c>
      <c r="O52" s="40">
        <v>100</v>
      </c>
      <c r="P52" s="40">
        <f t="shared" si="0"/>
        <v>28622920540</v>
      </c>
      <c r="Q52" s="40">
        <f t="shared" si="1"/>
        <v>31198983388.600002</v>
      </c>
      <c r="R52" s="285"/>
      <c r="S52" s="306"/>
      <c r="T52" s="40"/>
      <c r="U52" s="4"/>
      <c r="V52" s="4"/>
      <c r="W52" s="28"/>
    </row>
    <row r="53" spans="1:23" ht="18.600000000000001" x14ac:dyDescent="0.5">
      <c r="A53" s="14">
        <v>39</v>
      </c>
      <c r="B53" s="40" t="s">
        <v>109</v>
      </c>
      <c r="C53" s="12">
        <v>1396477324</v>
      </c>
      <c r="D53" s="40" t="s">
        <v>2</v>
      </c>
      <c r="E53" s="14">
        <v>1396157</v>
      </c>
      <c r="F53" s="40">
        <v>2000000</v>
      </c>
      <c r="G53" s="40"/>
      <c r="H53" s="40">
        <v>7458</v>
      </c>
      <c r="I53" s="40"/>
      <c r="J53" s="16" t="s">
        <v>139</v>
      </c>
      <c r="K53" s="16"/>
      <c r="L53" s="96" t="s">
        <v>136</v>
      </c>
      <c r="M53" s="81">
        <v>2000000</v>
      </c>
      <c r="N53" s="40">
        <v>7458</v>
      </c>
      <c r="O53" s="40">
        <v>100</v>
      </c>
      <c r="P53" s="40">
        <f t="shared" si="0"/>
        <v>15116000000</v>
      </c>
      <c r="Q53" s="40">
        <f t="shared" si="1"/>
        <v>16476440000.000002</v>
      </c>
      <c r="R53" s="40">
        <v>2000000</v>
      </c>
      <c r="S53" s="9">
        <f>F53-R53</f>
        <v>0</v>
      </c>
      <c r="T53" s="40"/>
      <c r="U53" s="4"/>
      <c r="V53" s="4"/>
      <c r="W53" s="28"/>
    </row>
    <row r="54" spans="1:23" ht="18.600000000000001" x14ac:dyDescent="0.5">
      <c r="A54" s="282">
        <v>40</v>
      </c>
      <c r="B54" s="284" t="s">
        <v>110</v>
      </c>
      <c r="C54" s="301">
        <v>1396477692</v>
      </c>
      <c r="D54" s="284" t="s">
        <v>2</v>
      </c>
      <c r="E54" s="282">
        <v>1396169</v>
      </c>
      <c r="F54" s="284">
        <v>3500000</v>
      </c>
      <c r="G54" s="37"/>
      <c r="H54" s="284">
        <v>7036</v>
      </c>
      <c r="I54" s="37"/>
      <c r="J54" s="16" t="s">
        <v>139</v>
      </c>
      <c r="K54" s="16"/>
      <c r="L54" s="96" t="s">
        <v>137</v>
      </c>
      <c r="M54" s="81">
        <v>3304480</v>
      </c>
      <c r="N54" s="40">
        <v>7036</v>
      </c>
      <c r="O54" s="40">
        <v>100</v>
      </c>
      <c r="P54" s="40">
        <f t="shared" si="0"/>
        <v>23580769280</v>
      </c>
      <c r="Q54" s="40">
        <f t="shared" si="1"/>
        <v>25703038515.200001</v>
      </c>
      <c r="R54" s="284">
        <v>3500000</v>
      </c>
      <c r="S54" s="305">
        <f>F54-R54</f>
        <v>0</v>
      </c>
      <c r="T54" s="40"/>
      <c r="U54" s="4"/>
      <c r="V54" s="4"/>
      <c r="W54" s="6"/>
    </row>
    <row r="55" spans="1:23" ht="18.600000000000001" x14ac:dyDescent="0.5">
      <c r="A55" s="283"/>
      <c r="B55" s="285"/>
      <c r="C55" s="302"/>
      <c r="D55" s="285"/>
      <c r="E55" s="283"/>
      <c r="F55" s="285"/>
      <c r="G55" s="42"/>
      <c r="H55" s="285"/>
      <c r="I55" s="42"/>
      <c r="J55" s="16" t="s">
        <v>193</v>
      </c>
      <c r="K55" s="16"/>
      <c r="L55" s="96" t="s">
        <v>145</v>
      </c>
      <c r="M55" s="81">
        <v>195520</v>
      </c>
      <c r="N55" s="40">
        <v>7036</v>
      </c>
      <c r="O55" s="40">
        <v>100</v>
      </c>
      <c r="P55" s="40">
        <f t="shared" si="0"/>
        <v>1395230720</v>
      </c>
      <c r="Q55" s="40">
        <f t="shared" si="1"/>
        <v>1520801484.8000002</v>
      </c>
      <c r="R55" s="285"/>
      <c r="S55" s="306"/>
      <c r="T55" s="40"/>
      <c r="U55" s="4"/>
      <c r="V55" s="4"/>
      <c r="W55" s="6"/>
    </row>
    <row r="56" spans="1:23" ht="18.600000000000001" x14ac:dyDescent="0.5">
      <c r="A56" s="14">
        <v>41</v>
      </c>
      <c r="B56" s="40" t="s">
        <v>129</v>
      </c>
      <c r="C56" s="12">
        <v>1396482701</v>
      </c>
      <c r="D56" s="40" t="s">
        <v>2</v>
      </c>
      <c r="E56" s="14">
        <v>1396198</v>
      </c>
      <c r="F56" s="40">
        <v>500000</v>
      </c>
      <c r="G56" s="40"/>
      <c r="H56" s="40">
        <v>7296</v>
      </c>
      <c r="I56" s="40"/>
      <c r="J56" s="16" t="s">
        <v>193</v>
      </c>
      <c r="K56" s="16"/>
      <c r="L56" s="96" t="s">
        <v>146</v>
      </c>
      <c r="M56" s="81">
        <v>500000</v>
      </c>
      <c r="N56" s="40">
        <v>7296</v>
      </c>
      <c r="O56" s="40">
        <v>100</v>
      </c>
      <c r="P56" s="40">
        <f t="shared" si="0"/>
        <v>3698000000</v>
      </c>
      <c r="Q56" s="40">
        <f t="shared" si="1"/>
        <v>4030820000.0000005</v>
      </c>
      <c r="R56" s="40">
        <v>500000</v>
      </c>
      <c r="S56" s="9">
        <f>F56-R56</f>
        <v>0</v>
      </c>
      <c r="T56" s="40"/>
      <c r="U56" s="4"/>
      <c r="V56" s="4"/>
      <c r="W56" s="6"/>
    </row>
    <row r="57" spans="1:23" ht="18.600000000000001" x14ac:dyDescent="0.5">
      <c r="A57" s="14">
        <v>42</v>
      </c>
      <c r="B57" s="40" t="s">
        <v>134</v>
      </c>
      <c r="C57" s="12">
        <v>1396490782</v>
      </c>
      <c r="D57" s="40" t="s">
        <v>2</v>
      </c>
      <c r="E57" s="14">
        <v>1396261</v>
      </c>
      <c r="F57" s="40">
        <v>3000000</v>
      </c>
      <c r="G57" s="40"/>
      <c r="H57" s="40">
        <v>7292</v>
      </c>
      <c r="I57" s="40"/>
      <c r="J57" s="16" t="s">
        <v>193</v>
      </c>
      <c r="K57" s="16"/>
      <c r="L57" s="96" t="s">
        <v>147</v>
      </c>
      <c r="M57" s="81">
        <v>3000000</v>
      </c>
      <c r="N57" s="40">
        <v>7292</v>
      </c>
      <c r="O57" s="40">
        <v>100</v>
      </c>
      <c r="P57" s="40">
        <f t="shared" si="0"/>
        <v>22176000000</v>
      </c>
      <c r="Q57" s="40">
        <f t="shared" si="1"/>
        <v>24171840000</v>
      </c>
      <c r="R57" s="40">
        <v>3000000</v>
      </c>
      <c r="S57" s="9">
        <f>F57-R57</f>
        <v>0</v>
      </c>
      <c r="T57" s="40"/>
      <c r="U57" s="4"/>
      <c r="V57" s="4"/>
      <c r="W57" s="6"/>
    </row>
    <row r="58" spans="1:23" ht="18.600000000000001" x14ac:dyDescent="0.5">
      <c r="A58" s="14">
        <v>43</v>
      </c>
      <c r="B58" s="40" t="s">
        <v>138</v>
      </c>
      <c r="C58" s="12">
        <v>1396494674</v>
      </c>
      <c r="D58" s="40" t="s">
        <v>2</v>
      </c>
      <c r="E58" s="14">
        <v>1396281</v>
      </c>
      <c r="F58" s="40">
        <v>4500000</v>
      </c>
      <c r="G58" s="40"/>
      <c r="H58" s="40">
        <v>7292</v>
      </c>
      <c r="I58" s="40"/>
      <c r="J58" s="16" t="s">
        <v>193</v>
      </c>
      <c r="K58" s="16"/>
      <c r="L58" s="96" t="s">
        <v>148</v>
      </c>
      <c r="M58" s="81">
        <v>4500000</v>
      </c>
      <c r="N58" s="40">
        <v>7292</v>
      </c>
      <c r="O58" s="40">
        <v>100</v>
      </c>
      <c r="P58" s="40">
        <f t="shared" si="0"/>
        <v>33264000000</v>
      </c>
      <c r="Q58" s="40">
        <f t="shared" si="1"/>
        <v>36257760000</v>
      </c>
      <c r="R58" s="40">
        <v>4500000</v>
      </c>
      <c r="S58" s="9">
        <f>F58-R58</f>
        <v>0</v>
      </c>
      <c r="T58" s="40"/>
      <c r="U58" s="4"/>
      <c r="V58" s="35"/>
      <c r="W58" s="28"/>
    </row>
    <row r="59" spans="1:23" ht="18.600000000000001" x14ac:dyDescent="0.5">
      <c r="A59" s="282">
        <v>44</v>
      </c>
      <c r="B59" s="284" t="s">
        <v>140</v>
      </c>
      <c r="C59" s="301">
        <v>1396497324</v>
      </c>
      <c r="D59" s="284" t="s">
        <v>2</v>
      </c>
      <c r="E59" s="282">
        <v>1396301</v>
      </c>
      <c r="F59" s="284">
        <v>5000000</v>
      </c>
      <c r="G59" s="37"/>
      <c r="H59" s="284">
        <v>7292</v>
      </c>
      <c r="I59" s="37"/>
      <c r="J59" s="16" t="s">
        <v>193</v>
      </c>
      <c r="K59" s="16"/>
      <c r="L59" s="96" t="s">
        <v>149</v>
      </c>
      <c r="M59" s="81">
        <v>4957060</v>
      </c>
      <c r="N59" s="40">
        <v>7292</v>
      </c>
      <c r="O59" s="40">
        <v>100</v>
      </c>
      <c r="P59" s="40">
        <f t="shared" si="0"/>
        <v>36642587520</v>
      </c>
      <c r="Q59" s="40">
        <f t="shared" si="1"/>
        <v>39940420396.800003</v>
      </c>
      <c r="R59" s="284">
        <v>5000000</v>
      </c>
      <c r="S59" s="305">
        <f>F59-R59</f>
        <v>0</v>
      </c>
      <c r="T59" s="40"/>
      <c r="U59" s="4"/>
      <c r="V59" s="35"/>
      <c r="W59" s="28"/>
    </row>
    <row r="60" spans="1:23" ht="18.600000000000001" x14ac:dyDescent="0.5">
      <c r="A60" s="283"/>
      <c r="B60" s="285"/>
      <c r="C60" s="302"/>
      <c r="D60" s="285"/>
      <c r="E60" s="283"/>
      <c r="F60" s="285"/>
      <c r="G60" s="42"/>
      <c r="H60" s="285"/>
      <c r="I60" s="42"/>
      <c r="J60" s="16" t="s">
        <v>194</v>
      </c>
      <c r="K60" s="16"/>
      <c r="L60" s="96" t="s">
        <v>153</v>
      </c>
      <c r="M60" s="81">
        <v>42940</v>
      </c>
      <c r="N60" s="40">
        <v>7292</v>
      </c>
      <c r="O60" s="40">
        <v>100</v>
      </c>
      <c r="P60" s="40">
        <f t="shared" si="0"/>
        <v>317412480</v>
      </c>
      <c r="Q60" s="40">
        <f t="shared" si="1"/>
        <v>345979603.20000005</v>
      </c>
      <c r="R60" s="285"/>
      <c r="S60" s="306"/>
      <c r="T60" s="40"/>
      <c r="U60" s="4"/>
      <c r="V60" s="35"/>
      <c r="W60" s="28"/>
    </row>
    <row r="61" spans="1:23" ht="18.600000000000001" x14ac:dyDescent="0.5">
      <c r="A61" s="14">
        <v>45</v>
      </c>
      <c r="B61" s="40" t="s">
        <v>141</v>
      </c>
      <c r="C61" s="12">
        <v>1396497752</v>
      </c>
      <c r="D61" s="40" t="s">
        <v>2</v>
      </c>
      <c r="E61" s="14">
        <v>1396306</v>
      </c>
      <c r="F61" s="40">
        <v>1500000</v>
      </c>
      <c r="G61" s="40"/>
      <c r="H61" s="40">
        <v>7292</v>
      </c>
      <c r="I61" s="40"/>
      <c r="J61" s="16" t="s">
        <v>194</v>
      </c>
      <c r="K61" s="16"/>
      <c r="L61" s="96" t="s">
        <v>154</v>
      </c>
      <c r="M61" s="81">
        <v>1500000</v>
      </c>
      <c r="N61" s="40">
        <v>7292</v>
      </c>
      <c r="O61" s="40">
        <v>100</v>
      </c>
      <c r="P61" s="40">
        <f t="shared" si="0"/>
        <v>11088000000</v>
      </c>
      <c r="Q61" s="40">
        <f t="shared" si="1"/>
        <v>12085920000</v>
      </c>
      <c r="R61" s="40">
        <v>1500000</v>
      </c>
      <c r="S61" s="9">
        <f>F61-R61</f>
        <v>0</v>
      </c>
      <c r="T61" s="40"/>
      <c r="U61" s="4"/>
      <c r="V61" s="35"/>
      <c r="W61" s="28"/>
    </row>
    <row r="62" spans="1:23" ht="18.600000000000001" x14ac:dyDescent="0.5">
      <c r="A62" s="14">
        <v>46</v>
      </c>
      <c r="B62" s="40" t="s">
        <v>142</v>
      </c>
      <c r="C62" s="12">
        <v>1396499166</v>
      </c>
      <c r="D62" s="40" t="s">
        <v>2</v>
      </c>
      <c r="E62" s="14">
        <v>1396317</v>
      </c>
      <c r="F62" s="40">
        <v>7000000</v>
      </c>
      <c r="G62" s="40"/>
      <c r="H62" s="40">
        <v>7292</v>
      </c>
      <c r="I62" s="40"/>
      <c r="J62" s="16" t="s">
        <v>194</v>
      </c>
      <c r="K62" s="16"/>
      <c r="L62" s="96" t="s">
        <v>155</v>
      </c>
      <c r="M62" s="81">
        <v>7000000</v>
      </c>
      <c r="N62" s="40">
        <v>7292</v>
      </c>
      <c r="O62" s="40">
        <v>100</v>
      </c>
      <c r="P62" s="40">
        <f t="shared" si="0"/>
        <v>51744000000</v>
      </c>
      <c r="Q62" s="40">
        <f t="shared" si="1"/>
        <v>56400960000.000008</v>
      </c>
      <c r="R62" s="40">
        <v>7000000</v>
      </c>
      <c r="S62" s="9">
        <f>F62-R62</f>
        <v>0</v>
      </c>
      <c r="T62" s="40"/>
      <c r="U62" s="4"/>
      <c r="V62" s="35"/>
      <c r="W62" s="28"/>
    </row>
    <row r="63" spans="1:23" ht="18.600000000000001" x14ac:dyDescent="0.5">
      <c r="A63" s="14">
        <v>47</v>
      </c>
      <c r="B63" s="40" t="s">
        <v>143</v>
      </c>
      <c r="C63" s="12">
        <v>1396499664</v>
      </c>
      <c r="D63" s="40" t="s">
        <v>2</v>
      </c>
      <c r="E63" s="14">
        <v>1396330</v>
      </c>
      <c r="F63" s="40">
        <v>3000000</v>
      </c>
      <c r="G63" s="40"/>
      <c r="H63" s="40">
        <v>7292</v>
      </c>
      <c r="I63" s="40"/>
      <c r="J63" s="16" t="s">
        <v>194</v>
      </c>
      <c r="K63" s="16"/>
      <c r="L63" s="96" t="s">
        <v>156</v>
      </c>
      <c r="M63" s="81">
        <v>3000000</v>
      </c>
      <c r="N63" s="40">
        <v>7292</v>
      </c>
      <c r="O63" s="40">
        <v>100</v>
      </c>
      <c r="P63" s="40">
        <f t="shared" si="0"/>
        <v>22176000000</v>
      </c>
      <c r="Q63" s="40">
        <f t="shared" si="1"/>
        <v>24171840000</v>
      </c>
      <c r="R63" s="40">
        <v>3000000</v>
      </c>
      <c r="S63" s="9">
        <f>F63-R63</f>
        <v>0</v>
      </c>
      <c r="T63" s="40"/>
      <c r="U63" s="4"/>
      <c r="V63" s="35"/>
      <c r="W63" s="28"/>
    </row>
    <row r="64" spans="1:23" ht="18.600000000000001" x14ac:dyDescent="0.5">
      <c r="A64" s="282">
        <v>48</v>
      </c>
      <c r="B64" s="284" t="s">
        <v>144</v>
      </c>
      <c r="C64" s="301">
        <v>1396500702</v>
      </c>
      <c r="D64" s="284" t="s">
        <v>2</v>
      </c>
      <c r="E64" s="282">
        <v>1396336</v>
      </c>
      <c r="F64" s="284">
        <v>2000000</v>
      </c>
      <c r="G64" s="37"/>
      <c r="H64" s="284">
        <v>7292</v>
      </c>
      <c r="I64" s="37"/>
      <c r="J64" s="16" t="s">
        <v>194</v>
      </c>
      <c r="K64" s="16"/>
      <c r="L64" s="96" t="s">
        <v>157</v>
      </c>
      <c r="M64" s="81">
        <v>1997600</v>
      </c>
      <c r="N64" s="40">
        <v>7292</v>
      </c>
      <c r="O64" s="40">
        <v>100</v>
      </c>
      <c r="P64" s="40">
        <f t="shared" si="0"/>
        <v>14766259200</v>
      </c>
      <c r="Q64" s="40">
        <f t="shared" si="1"/>
        <v>16095222528.000002</v>
      </c>
      <c r="R64" s="284">
        <v>2000000</v>
      </c>
      <c r="S64" s="305">
        <f>F64-R64</f>
        <v>0</v>
      </c>
      <c r="T64" s="40"/>
      <c r="U64" s="4"/>
      <c r="V64" s="35"/>
      <c r="W64" s="28"/>
    </row>
    <row r="65" spans="1:23" ht="18.600000000000001" x14ac:dyDescent="0.5">
      <c r="A65" s="283"/>
      <c r="B65" s="285"/>
      <c r="C65" s="302"/>
      <c r="D65" s="285"/>
      <c r="E65" s="283"/>
      <c r="F65" s="285"/>
      <c r="G65" s="42"/>
      <c r="H65" s="285"/>
      <c r="I65" s="42"/>
      <c r="J65" s="16" t="s">
        <v>195</v>
      </c>
      <c r="K65" s="16"/>
      <c r="L65" s="96" t="s">
        <v>160</v>
      </c>
      <c r="M65" s="81">
        <v>2400</v>
      </c>
      <c r="N65" s="40">
        <v>7292</v>
      </c>
      <c r="O65" s="40">
        <v>100</v>
      </c>
      <c r="P65" s="40">
        <f t="shared" si="0"/>
        <v>17740800</v>
      </c>
      <c r="Q65" s="40">
        <f t="shared" si="1"/>
        <v>19337472</v>
      </c>
      <c r="R65" s="285"/>
      <c r="S65" s="306"/>
      <c r="T65" s="40"/>
      <c r="U65" s="4"/>
      <c r="V65" s="35"/>
      <c r="W65" s="28"/>
    </row>
    <row r="66" spans="1:23" ht="18.600000000000001" x14ac:dyDescent="0.5">
      <c r="A66" s="14">
        <v>49</v>
      </c>
      <c r="B66" s="40" t="s">
        <v>150</v>
      </c>
      <c r="C66" s="12">
        <v>1396505516</v>
      </c>
      <c r="D66" s="40" t="s">
        <v>2</v>
      </c>
      <c r="E66" s="14">
        <v>1396937</v>
      </c>
      <c r="F66" s="40">
        <v>2500000</v>
      </c>
      <c r="G66" s="40"/>
      <c r="H66" s="40">
        <v>7488</v>
      </c>
      <c r="I66" s="40"/>
      <c r="J66" s="16" t="s">
        <v>195</v>
      </c>
      <c r="K66" s="16"/>
      <c r="L66" s="96" t="s">
        <v>161</v>
      </c>
      <c r="M66" s="81">
        <v>2500000</v>
      </c>
      <c r="N66" s="40">
        <v>7488</v>
      </c>
      <c r="O66" s="40">
        <v>100</v>
      </c>
      <c r="P66" s="40">
        <f t="shared" ref="P66:P75" si="3">(O66+N66)*M66</f>
        <v>18970000000</v>
      </c>
      <c r="Q66" s="40">
        <f t="shared" ref="Q66:Q75" si="4">P66*1.09</f>
        <v>20677300000</v>
      </c>
      <c r="R66" s="40">
        <v>2500000</v>
      </c>
      <c r="S66" s="9">
        <f>F66-R66</f>
        <v>0</v>
      </c>
      <c r="T66" s="40"/>
      <c r="U66" s="4"/>
      <c r="V66" s="35"/>
      <c r="W66" s="28"/>
    </row>
    <row r="67" spans="1:23" ht="18.600000000000001" x14ac:dyDescent="0.5">
      <c r="A67" s="14">
        <v>50</v>
      </c>
      <c r="B67" s="40" t="s">
        <v>151</v>
      </c>
      <c r="C67" s="12">
        <v>1396506341</v>
      </c>
      <c r="D67" s="40" t="s">
        <v>2</v>
      </c>
      <c r="E67" s="14">
        <v>1396945</v>
      </c>
      <c r="F67" s="40">
        <v>4000000</v>
      </c>
      <c r="G67" s="40"/>
      <c r="H67" s="40">
        <v>7401</v>
      </c>
      <c r="I67" s="40"/>
      <c r="J67" s="16" t="s">
        <v>195</v>
      </c>
      <c r="K67" s="16"/>
      <c r="L67" s="96" t="s">
        <v>162</v>
      </c>
      <c r="M67" s="81">
        <v>4000000</v>
      </c>
      <c r="N67" s="40">
        <v>7401</v>
      </c>
      <c r="O67" s="40">
        <v>100</v>
      </c>
      <c r="P67" s="40">
        <f t="shared" si="3"/>
        <v>30004000000</v>
      </c>
      <c r="Q67" s="40">
        <f t="shared" si="4"/>
        <v>32704360000.000004</v>
      </c>
      <c r="R67" s="40">
        <v>4000000</v>
      </c>
      <c r="S67" s="9">
        <f>F67-R67</f>
        <v>0</v>
      </c>
      <c r="T67" s="40"/>
      <c r="U67" s="4"/>
      <c r="V67" s="35"/>
      <c r="W67" s="28"/>
    </row>
    <row r="68" spans="1:23" ht="18.600000000000001" x14ac:dyDescent="0.5">
      <c r="A68" s="282">
        <v>51</v>
      </c>
      <c r="B68" s="284" t="s">
        <v>152</v>
      </c>
      <c r="C68" s="301">
        <v>1396507988</v>
      </c>
      <c r="D68" s="284" t="s">
        <v>2</v>
      </c>
      <c r="E68" s="282">
        <v>1396967</v>
      </c>
      <c r="F68" s="284">
        <v>6000000</v>
      </c>
      <c r="G68" s="37"/>
      <c r="H68" s="284">
        <v>7455</v>
      </c>
      <c r="I68" s="37"/>
      <c r="J68" s="16" t="s">
        <v>195</v>
      </c>
      <c r="K68" s="16"/>
      <c r="L68" s="96" t="s">
        <v>163</v>
      </c>
      <c r="M68" s="81">
        <v>2902050</v>
      </c>
      <c r="N68" s="40">
        <v>7455</v>
      </c>
      <c r="O68" s="40">
        <v>100</v>
      </c>
      <c r="P68" s="40">
        <f t="shared" si="3"/>
        <v>21924987750</v>
      </c>
      <c r="Q68" s="40">
        <f t="shared" si="4"/>
        <v>23898236647.5</v>
      </c>
      <c r="R68" s="284">
        <v>6000000</v>
      </c>
      <c r="S68" s="305">
        <f>F68-R68</f>
        <v>0</v>
      </c>
      <c r="T68" s="40"/>
      <c r="U68" s="4"/>
      <c r="V68" s="35"/>
      <c r="W68" s="28"/>
    </row>
    <row r="69" spans="1:23" ht="18.600000000000001" x14ac:dyDescent="0.5">
      <c r="A69" s="283"/>
      <c r="B69" s="285"/>
      <c r="C69" s="302"/>
      <c r="D69" s="285"/>
      <c r="E69" s="283"/>
      <c r="F69" s="285"/>
      <c r="G69" s="42"/>
      <c r="H69" s="285"/>
      <c r="I69" s="42"/>
      <c r="J69" s="16" t="s">
        <v>196</v>
      </c>
      <c r="K69" s="16"/>
      <c r="L69" s="96" t="s">
        <v>167</v>
      </c>
      <c r="M69" s="81">
        <v>3097950</v>
      </c>
      <c r="N69" s="40">
        <v>7455</v>
      </c>
      <c r="O69" s="40">
        <v>100</v>
      </c>
      <c r="P69" s="40">
        <f t="shared" si="3"/>
        <v>23405012250</v>
      </c>
      <c r="Q69" s="40">
        <f t="shared" si="4"/>
        <v>25511463352.5</v>
      </c>
      <c r="R69" s="285"/>
      <c r="S69" s="306"/>
      <c r="T69" s="40"/>
      <c r="U69" s="4"/>
      <c r="V69" s="35"/>
      <c r="W69" s="28"/>
    </row>
    <row r="70" spans="1:23" ht="18.600000000000001" x14ac:dyDescent="0.5">
      <c r="A70" s="14">
        <v>52</v>
      </c>
      <c r="B70" s="40" t="s">
        <v>158</v>
      </c>
      <c r="C70" s="12">
        <v>139611634</v>
      </c>
      <c r="D70" s="40" t="s">
        <v>2</v>
      </c>
      <c r="E70" s="14">
        <v>13961028</v>
      </c>
      <c r="F70" s="40">
        <v>3000000</v>
      </c>
      <c r="G70" s="40"/>
      <c r="H70" s="40">
        <v>7455</v>
      </c>
      <c r="I70" s="40"/>
      <c r="J70" s="16" t="s">
        <v>196</v>
      </c>
      <c r="K70" s="16"/>
      <c r="L70" s="96" t="s">
        <v>168</v>
      </c>
      <c r="M70" s="81">
        <v>3000000</v>
      </c>
      <c r="N70" s="40">
        <v>7455</v>
      </c>
      <c r="O70" s="40">
        <v>100</v>
      </c>
      <c r="P70" s="40">
        <f t="shared" si="3"/>
        <v>22665000000</v>
      </c>
      <c r="Q70" s="40">
        <f t="shared" si="4"/>
        <v>24704850000</v>
      </c>
      <c r="R70" s="40">
        <v>3000000</v>
      </c>
      <c r="S70" s="9">
        <f>F70-R70</f>
        <v>0</v>
      </c>
      <c r="T70" s="40"/>
      <c r="U70" s="4"/>
      <c r="V70" s="35"/>
      <c r="W70" s="28"/>
    </row>
    <row r="71" spans="1:23" ht="18.600000000000001" x14ac:dyDescent="0.5">
      <c r="A71" s="14">
        <v>53</v>
      </c>
      <c r="B71" s="40" t="s">
        <v>159</v>
      </c>
      <c r="C71" s="12">
        <v>1396514359</v>
      </c>
      <c r="D71" s="40" t="s">
        <v>2</v>
      </c>
      <c r="E71" s="14">
        <v>13961077</v>
      </c>
      <c r="F71" s="40">
        <v>3500000</v>
      </c>
      <c r="G71" s="40"/>
      <c r="H71" s="40">
        <v>7603</v>
      </c>
      <c r="I71" s="40"/>
      <c r="J71" s="16" t="s">
        <v>196</v>
      </c>
      <c r="K71" s="16"/>
      <c r="L71" s="96" t="s">
        <v>169</v>
      </c>
      <c r="M71" s="81">
        <v>3500000</v>
      </c>
      <c r="N71" s="40">
        <v>7603</v>
      </c>
      <c r="O71" s="40">
        <v>100</v>
      </c>
      <c r="P71" s="40">
        <f t="shared" si="3"/>
        <v>26960500000</v>
      </c>
      <c r="Q71" s="40">
        <f t="shared" si="4"/>
        <v>29386945000.000004</v>
      </c>
      <c r="R71" s="40">
        <v>3500000</v>
      </c>
      <c r="S71" s="9">
        <f>F71-R71</f>
        <v>0</v>
      </c>
      <c r="T71" s="40"/>
      <c r="U71" s="4"/>
      <c r="V71" s="35"/>
      <c r="W71" s="28"/>
    </row>
    <row r="72" spans="1:23" ht="18.600000000000001" x14ac:dyDescent="0.5">
      <c r="A72" s="14">
        <v>54</v>
      </c>
      <c r="B72" s="40" t="s">
        <v>164</v>
      </c>
      <c r="C72" s="12">
        <v>139651532</v>
      </c>
      <c r="D72" s="40" t="s">
        <v>2</v>
      </c>
      <c r="E72" s="14">
        <v>13961095</v>
      </c>
      <c r="F72" s="40">
        <v>6000000</v>
      </c>
      <c r="G72" s="40"/>
      <c r="H72" s="40">
        <v>7907</v>
      </c>
      <c r="I72" s="40"/>
      <c r="J72" s="16" t="s">
        <v>196</v>
      </c>
      <c r="K72" s="16"/>
      <c r="L72" s="96" t="s">
        <v>170</v>
      </c>
      <c r="M72" s="81">
        <v>6000000</v>
      </c>
      <c r="N72" s="40">
        <v>7907</v>
      </c>
      <c r="O72" s="40">
        <v>100</v>
      </c>
      <c r="P72" s="40">
        <f t="shared" si="3"/>
        <v>48042000000</v>
      </c>
      <c r="Q72" s="40">
        <f t="shared" si="4"/>
        <v>52365780000.000008</v>
      </c>
      <c r="R72" s="40">
        <v>6000000</v>
      </c>
      <c r="S72" s="9">
        <f>F72-R72</f>
        <v>0</v>
      </c>
      <c r="T72" s="40"/>
      <c r="U72" s="4"/>
      <c r="V72" s="35"/>
      <c r="W72" s="28"/>
    </row>
    <row r="73" spans="1:23" ht="18.600000000000001" x14ac:dyDescent="0.5">
      <c r="A73" s="282">
        <v>55</v>
      </c>
      <c r="B73" s="284" t="s">
        <v>165</v>
      </c>
      <c r="C73" s="301">
        <v>1396515928</v>
      </c>
      <c r="D73" s="284" t="s">
        <v>2</v>
      </c>
      <c r="E73" s="282">
        <v>13961112</v>
      </c>
      <c r="F73" s="284">
        <v>6000000</v>
      </c>
      <c r="G73" s="37"/>
      <c r="H73" s="284">
        <v>7917</v>
      </c>
      <c r="I73" s="37"/>
      <c r="J73" s="16" t="s">
        <v>196</v>
      </c>
      <c r="K73" s="16"/>
      <c r="L73" s="96" t="s">
        <v>171</v>
      </c>
      <c r="M73" s="81">
        <v>3034650</v>
      </c>
      <c r="N73" s="40">
        <v>7917</v>
      </c>
      <c r="O73" s="40">
        <v>100</v>
      </c>
      <c r="P73" s="40">
        <f t="shared" si="3"/>
        <v>24328789050</v>
      </c>
      <c r="Q73" s="40">
        <f t="shared" si="4"/>
        <v>26518380064.500004</v>
      </c>
      <c r="R73" s="284">
        <v>6000000</v>
      </c>
      <c r="S73" s="305">
        <f>F73-R73</f>
        <v>0</v>
      </c>
      <c r="T73" s="40"/>
      <c r="U73" s="4"/>
      <c r="V73" s="35"/>
      <c r="W73" s="28"/>
    </row>
    <row r="74" spans="1:23" ht="18.600000000000001" x14ac:dyDescent="0.5">
      <c r="A74" s="283"/>
      <c r="B74" s="285"/>
      <c r="C74" s="302"/>
      <c r="D74" s="285"/>
      <c r="E74" s="283"/>
      <c r="F74" s="285"/>
      <c r="G74" s="42"/>
      <c r="H74" s="285"/>
      <c r="I74" s="42"/>
      <c r="J74" s="16" t="s">
        <v>197</v>
      </c>
      <c r="K74" s="16"/>
      <c r="L74" s="96" t="s">
        <v>177</v>
      </c>
      <c r="M74" s="81">
        <v>2965350</v>
      </c>
      <c r="N74" s="40">
        <v>7917</v>
      </c>
      <c r="O74" s="40">
        <v>100</v>
      </c>
      <c r="P74" s="40">
        <f t="shared" si="3"/>
        <v>23773210950</v>
      </c>
      <c r="Q74" s="40">
        <f t="shared" si="4"/>
        <v>25912799935.5</v>
      </c>
      <c r="R74" s="285"/>
      <c r="S74" s="306"/>
      <c r="T74" s="40"/>
      <c r="U74" s="4"/>
      <c r="V74" s="35"/>
      <c r="W74" s="28"/>
    </row>
    <row r="75" spans="1:23" ht="18.600000000000001" x14ac:dyDescent="0.5">
      <c r="A75" s="14">
        <v>56</v>
      </c>
      <c r="B75" s="40" t="s">
        <v>166</v>
      </c>
      <c r="C75" s="12">
        <v>1396520654</v>
      </c>
      <c r="D75" s="40" t="s">
        <v>2</v>
      </c>
      <c r="E75" s="14">
        <v>13961171</v>
      </c>
      <c r="F75" s="40">
        <v>2700000</v>
      </c>
      <c r="G75" s="40"/>
      <c r="H75" s="40">
        <v>8662</v>
      </c>
      <c r="I75" s="40"/>
      <c r="J75" s="16" t="s">
        <v>197</v>
      </c>
      <c r="K75" s="16"/>
      <c r="L75" s="96" t="s">
        <v>178</v>
      </c>
      <c r="M75" s="81">
        <v>2700000</v>
      </c>
      <c r="N75" s="40">
        <v>8662</v>
      </c>
      <c r="O75" s="40">
        <v>100</v>
      </c>
      <c r="P75" s="40">
        <f t="shared" si="3"/>
        <v>23657400000</v>
      </c>
      <c r="Q75" s="40">
        <f t="shared" si="4"/>
        <v>25786566000</v>
      </c>
      <c r="R75" s="40">
        <v>2700000</v>
      </c>
      <c r="S75" s="9">
        <f>F75-R75</f>
        <v>0</v>
      </c>
      <c r="T75" s="40"/>
      <c r="U75" s="4"/>
      <c r="V75" s="35"/>
      <c r="W75" s="28"/>
    </row>
    <row r="76" spans="1:23" ht="18.600000000000001" x14ac:dyDescent="0.5">
      <c r="A76" s="14">
        <v>57</v>
      </c>
      <c r="B76" s="40" t="s">
        <v>172</v>
      </c>
      <c r="C76" s="12">
        <v>1396521963</v>
      </c>
      <c r="D76" s="40" t="s">
        <v>2</v>
      </c>
      <c r="E76" s="14">
        <v>13961187</v>
      </c>
      <c r="F76" s="42">
        <v>1300000</v>
      </c>
      <c r="G76" s="42"/>
      <c r="H76" s="40">
        <v>8662</v>
      </c>
      <c r="I76" s="40"/>
      <c r="J76" s="16" t="s">
        <v>197</v>
      </c>
      <c r="K76" s="16"/>
      <c r="L76" s="96" t="s">
        <v>179</v>
      </c>
      <c r="M76" s="83">
        <v>1300000</v>
      </c>
      <c r="N76" s="40">
        <v>8662</v>
      </c>
      <c r="O76" s="40">
        <v>100</v>
      </c>
      <c r="P76" s="40">
        <f t="shared" ref="P76:P81" si="5">(O76+N76)*M76</f>
        <v>11390600000</v>
      </c>
      <c r="Q76" s="40">
        <f t="shared" ref="Q76:Q81" si="6">P76*1.09</f>
        <v>12415754000</v>
      </c>
      <c r="R76" s="42">
        <v>1300000</v>
      </c>
      <c r="S76" s="9">
        <f>F76-R76</f>
        <v>0</v>
      </c>
      <c r="T76" s="11"/>
      <c r="U76" s="21"/>
      <c r="V76" s="35"/>
      <c r="W76" s="28"/>
    </row>
    <row r="77" spans="1:23" ht="18.600000000000001" x14ac:dyDescent="0.5">
      <c r="A77" s="14">
        <v>58</v>
      </c>
      <c r="B77" s="40" t="s">
        <v>173</v>
      </c>
      <c r="C77" s="12">
        <v>1396523318</v>
      </c>
      <c r="D77" s="40" t="s">
        <v>2</v>
      </c>
      <c r="E77" s="14">
        <v>13961200</v>
      </c>
      <c r="F77" s="42">
        <v>1200000</v>
      </c>
      <c r="G77" s="42"/>
      <c r="H77" s="40">
        <v>8662</v>
      </c>
      <c r="I77" s="40"/>
      <c r="J77" s="16" t="s">
        <v>197</v>
      </c>
      <c r="K77" s="16"/>
      <c r="L77" s="96" t="s">
        <v>180</v>
      </c>
      <c r="M77" s="83">
        <v>1200000</v>
      </c>
      <c r="N77" s="40">
        <v>8662</v>
      </c>
      <c r="O77" s="40">
        <v>100</v>
      </c>
      <c r="P77" s="40">
        <f t="shared" si="5"/>
        <v>10514400000</v>
      </c>
      <c r="Q77" s="40">
        <f t="shared" si="6"/>
        <v>11460696000</v>
      </c>
      <c r="R77" s="42">
        <v>1200000</v>
      </c>
      <c r="S77" s="9">
        <f>F77-R77</f>
        <v>0</v>
      </c>
      <c r="T77" s="11"/>
      <c r="U77" s="21"/>
      <c r="V77" s="35"/>
      <c r="W77" s="28"/>
    </row>
    <row r="78" spans="1:23" ht="18.600000000000001" x14ac:dyDescent="0.5">
      <c r="A78" s="14">
        <v>59</v>
      </c>
      <c r="B78" s="40" t="s">
        <v>174</v>
      </c>
      <c r="C78" s="43">
        <v>1396525024</v>
      </c>
      <c r="D78" s="40" t="s">
        <v>2</v>
      </c>
      <c r="E78" s="14">
        <v>13961231</v>
      </c>
      <c r="F78" s="42">
        <v>1100000</v>
      </c>
      <c r="G78" s="42"/>
      <c r="H78" s="40">
        <v>8662</v>
      </c>
      <c r="I78" s="40"/>
      <c r="J78" s="16" t="s">
        <v>197</v>
      </c>
      <c r="K78" s="16"/>
      <c r="L78" s="96" t="s">
        <v>181</v>
      </c>
      <c r="M78" s="83">
        <v>1100000</v>
      </c>
      <c r="N78" s="40">
        <v>8662</v>
      </c>
      <c r="O78" s="40">
        <v>100</v>
      </c>
      <c r="P78" s="40">
        <f t="shared" si="5"/>
        <v>9638200000</v>
      </c>
      <c r="Q78" s="40">
        <f t="shared" si="6"/>
        <v>10505638000</v>
      </c>
      <c r="R78" s="42">
        <v>1100000</v>
      </c>
      <c r="S78" s="9">
        <f>F78-R78</f>
        <v>0</v>
      </c>
      <c r="T78" s="11"/>
      <c r="U78" s="21"/>
      <c r="V78" s="35"/>
      <c r="W78" s="28"/>
    </row>
    <row r="79" spans="1:23" ht="18.600000000000001" x14ac:dyDescent="0.5">
      <c r="A79" s="282">
        <v>60</v>
      </c>
      <c r="B79" s="284" t="s">
        <v>175</v>
      </c>
      <c r="C79" s="301">
        <v>1396525575</v>
      </c>
      <c r="D79" s="284" t="s">
        <v>2</v>
      </c>
      <c r="E79" s="282">
        <v>13961243</v>
      </c>
      <c r="F79" s="284">
        <v>700000</v>
      </c>
      <c r="G79" s="37"/>
      <c r="H79" s="284">
        <v>8662</v>
      </c>
      <c r="I79" s="37"/>
      <c r="J79" s="16" t="s">
        <v>197</v>
      </c>
      <c r="K79" s="16"/>
      <c r="L79" s="96" t="s">
        <v>182</v>
      </c>
      <c r="M79" s="81">
        <v>677350</v>
      </c>
      <c r="N79" s="40">
        <v>8662</v>
      </c>
      <c r="O79" s="40">
        <v>100</v>
      </c>
      <c r="P79" s="40">
        <f t="shared" si="5"/>
        <v>5934940700</v>
      </c>
      <c r="Q79" s="40">
        <f t="shared" si="6"/>
        <v>6469085363</v>
      </c>
      <c r="R79" s="284">
        <v>700000</v>
      </c>
      <c r="S79" s="305">
        <f>F79-R79</f>
        <v>0</v>
      </c>
      <c r="T79" s="11"/>
      <c r="U79" s="21"/>
      <c r="V79" s="35"/>
      <c r="W79" s="28"/>
    </row>
    <row r="80" spans="1:23" ht="18.600000000000001" x14ac:dyDescent="0.5">
      <c r="A80" s="283"/>
      <c r="B80" s="285"/>
      <c r="C80" s="302"/>
      <c r="D80" s="285"/>
      <c r="E80" s="283"/>
      <c r="F80" s="285"/>
      <c r="G80" s="42"/>
      <c r="H80" s="285"/>
      <c r="I80" s="42"/>
      <c r="J80" s="16" t="s">
        <v>198</v>
      </c>
      <c r="K80" s="16"/>
      <c r="L80" s="96" t="s">
        <v>187</v>
      </c>
      <c r="M80" s="81">
        <v>22650</v>
      </c>
      <c r="N80" s="40">
        <v>8662</v>
      </c>
      <c r="O80" s="40">
        <v>100</v>
      </c>
      <c r="P80" s="40">
        <f t="shared" si="5"/>
        <v>198459300</v>
      </c>
      <c r="Q80" s="40">
        <f t="shared" si="6"/>
        <v>216320637.00000003</v>
      </c>
      <c r="R80" s="285"/>
      <c r="S80" s="306"/>
      <c r="T80" s="11"/>
      <c r="U80" s="21"/>
      <c r="V80" s="35"/>
      <c r="W80" s="28"/>
    </row>
    <row r="81" spans="1:23" ht="18.600000000000001" x14ac:dyDescent="0.5">
      <c r="A81" s="14">
        <v>61</v>
      </c>
      <c r="B81" s="40" t="s">
        <v>176</v>
      </c>
      <c r="C81" s="12">
        <v>1396527906</v>
      </c>
      <c r="D81" s="40" t="s">
        <v>2</v>
      </c>
      <c r="E81" s="14">
        <v>13961275</v>
      </c>
      <c r="F81" s="42">
        <v>11500000</v>
      </c>
      <c r="G81" s="42"/>
      <c r="H81" s="40">
        <v>10700</v>
      </c>
      <c r="I81" s="40"/>
      <c r="J81" s="16" t="s">
        <v>198</v>
      </c>
      <c r="K81" s="16"/>
      <c r="L81" s="96" t="s">
        <v>188</v>
      </c>
      <c r="M81" s="81">
        <v>11500000</v>
      </c>
      <c r="N81" s="40">
        <v>10700</v>
      </c>
      <c r="O81" s="40">
        <v>100</v>
      </c>
      <c r="P81" s="40">
        <f t="shared" si="5"/>
        <v>124200000000</v>
      </c>
      <c r="Q81" s="40">
        <f t="shared" si="6"/>
        <v>135378000000.00002</v>
      </c>
      <c r="R81" s="42">
        <v>11500000</v>
      </c>
      <c r="S81" s="9">
        <f>F81-R81</f>
        <v>0</v>
      </c>
      <c r="T81" s="11"/>
      <c r="U81" s="21"/>
      <c r="V81" s="35"/>
      <c r="W81" s="28"/>
    </row>
    <row r="82" spans="1:23" ht="18.600000000000001" x14ac:dyDescent="0.5">
      <c r="A82" s="282">
        <v>62</v>
      </c>
      <c r="B82" s="284" t="s">
        <v>185</v>
      </c>
      <c r="C82" s="301">
        <v>1396528182</v>
      </c>
      <c r="D82" s="284" t="s">
        <v>2</v>
      </c>
      <c r="E82" s="282">
        <v>13961287</v>
      </c>
      <c r="F82" s="284">
        <v>9000000</v>
      </c>
      <c r="G82" s="37"/>
      <c r="H82" s="284">
        <v>10700</v>
      </c>
      <c r="I82" s="37"/>
      <c r="J82" s="16" t="s">
        <v>198</v>
      </c>
      <c r="K82" s="16"/>
      <c r="L82" s="96" t="s">
        <v>189</v>
      </c>
      <c r="M82" s="81">
        <v>7341280</v>
      </c>
      <c r="N82" s="40">
        <v>10700</v>
      </c>
      <c r="O82" s="40">
        <v>100</v>
      </c>
      <c r="P82" s="40">
        <f t="shared" ref="P82:P85" si="7">(O82+N82)*M82</f>
        <v>79285824000</v>
      </c>
      <c r="Q82" s="40">
        <f t="shared" ref="Q82:Q85" si="8">P82*1.09</f>
        <v>86421548160</v>
      </c>
      <c r="R82" s="284">
        <v>9000000</v>
      </c>
      <c r="S82" s="305">
        <f>F82-R82</f>
        <v>0</v>
      </c>
      <c r="T82" s="11"/>
      <c r="U82" s="21"/>
      <c r="V82" s="35"/>
      <c r="W82" s="28"/>
    </row>
    <row r="83" spans="1:23" ht="18.600000000000001" x14ac:dyDescent="0.5">
      <c r="A83" s="283"/>
      <c r="B83" s="285"/>
      <c r="C83" s="302"/>
      <c r="D83" s="285"/>
      <c r="E83" s="283"/>
      <c r="F83" s="285"/>
      <c r="G83" s="42"/>
      <c r="H83" s="285"/>
      <c r="I83" s="42"/>
      <c r="J83" s="16" t="s">
        <v>199</v>
      </c>
      <c r="K83" s="16"/>
      <c r="L83" s="96" t="s">
        <v>200</v>
      </c>
      <c r="M83" s="81">
        <v>1658720</v>
      </c>
      <c r="N83" s="40">
        <v>10700</v>
      </c>
      <c r="O83" s="40">
        <v>100</v>
      </c>
      <c r="P83" s="40">
        <f t="shared" ref="P83" si="9">(O83+N83)*M83</f>
        <v>17914176000</v>
      </c>
      <c r="Q83" s="40">
        <f t="shared" ref="Q83" si="10">P83*1.09</f>
        <v>19526451840</v>
      </c>
      <c r="R83" s="285"/>
      <c r="S83" s="306"/>
      <c r="T83" s="11"/>
      <c r="U83" s="21"/>
      <c r="V83" s="35"/>
      <c r="W83" s="28"/>
    </row>
    <row r="84" spans="1:23" ht="18.600000000000001" x14ac:dyDescent="0.5">
      <c r="A84" s="14">
        <v>63</v>
      </c>
      <c r="B84" s="40" t="s">
        <v>183</v>
      </c>
      <c r="C84" s="12">
        <v>1396529721</v>
      </c>
      <c r="D84" s="40" t="s">
        <v>2</v>
      </c>
      <c r="E84" s="14">
        <v>13961301</v>
      </c>
      <c r="F84" s="42">
        <v>3000000</v>
      </c>
      <c r="G84" s="42"/>
      <c r="H84" s="40">
        <v>10700</v>
      </c>
      <c r="I84" s="40"/>
      <c r="J84" s="16" t="s">
        <v>199</v>
      </c>
      <c r="K84" s="16"/>
      <c r="L84" s="96" t="s">
        <v>201</v>
      </c>
      <c r="M84" s="83">
        <v>3000000</v>
      </c>
      <c r="N84" s="40">
        <v>10700</v>
      </c>
      <c r="O84" s="40">
        <v>100</v>
      </c>
      <c r="P84" s="40">
        <f t="shared" si="7"/>
        <v>32400000000</v>
      </c>
      <c r="Q84" s="40">
        <f t="shared" si="8"/>
        <v>35316000000</v>
      </c>
      <c r="R84" s="40">
        <v>3000000</v>
      </c>
      <c r="S84" s="9">
        <f>F84-R84</f>
        <v>0</v>
      </c>
      <c r="T84" s="11"/>
      <c r="U84" s="21"/>
      <c r="V84" s="35"/>
      <c r="W84" s="28"/>
    </row>
    <row r="85" spans="1:23" ht="18.600000000000001" x14ac:dyDescent="0.5">
      <c r="A85" s="14">
        <v>64</v>
      </c>
      <c r="B85" s="40" t="s">
        <v>184</v>
      </c>
      <c r="C85" s="12">
        <v>1396534481</v>
      </c>
      <c r="D85" s="40" t="s">
        <v>2</v>
      </c>
      <c r="E85" s="14">
        <v>13961360</v>
      </c>
      <c r="F85" s="42">
        <v>2000000</v>
      </c>
      <c r="G85" s="42"/>
      <c r="H85" s="40">
        <v>11036</v>
      </c>
      <c r="I85" s="40"/>
      <c r="J85" s="16" t="s">
        <v>199</v>
      </c>
      <c r="K85" s="16"/>
      <c r="L85" s="96" t="s">
        <v>202</v>
      </c>
      <c r="M85" s="83">
        <v>2000000</v>
      </c>
      <c r="N85" s="40">
        <v>11036</v>
      </c>
      <c r="O85" s="40">
        <v>100</v>
      </c>
      <c r="P85" s="40">
        <f t="shared" si="7"/>
        <v>22272000000</v>
      </c>
      <c r="Q85" s="40">
        <f t="shared" si="8"/>
        <v>24276480000</v>
      </c>
      <c r="R85" s="42">
        <v>2000000</v>
      </c>
      <c r="S85" s="9">
        <f>F85-R85</f>
        <v>0</v>
      </c>
      <c r="T85" s="11"/>
      <c r="U85" s="21"/>
      <c r="V85" s="35"/>
      <c r="W85" s="28"/>
    </row>
    <row r="86" spans="1:23" ht="18.600000000000001" x14ac:dyDescent="0.5">
      <c r="A86" s="282">
        <v>65</v>
      </c>
      <c r="B86" s="284" t="s">
        <v>186</v>
      </c>
      <c r="C86" s="301">
        <v>1396535973</v>
      </c>
      <c r="D86" s="284" t="s">
        <v>2</v>
      </c>
      <c r="E86" s="282">
        <v>13961376</v>
      </c>
      <c r="F86" s="284">
        <v>5000000</v>
      </c>
      <c r="G86" s="37"/>
      <c r="H86" s="284">
        <v>11036</v>
      </c>
      <c r="I86" s="37"/>
      <c r="J86" s="16" t="s">
        <v>199</v>
      </c>
      <c r="K86" s="16"/>
      <c r="L86" s="96" t="s">
        <v>203</v>
      </c>
      <c r="M86" s="81">
        <v>1514500</v>
      </c>
      <c r="N86" s="40">
        <v>11036</v>
      </c>
      <c r="O86" s="40">
        <v>100</v>
      </c>
      <c r="P86" s="40">
        <f t="shared" ref="P86:P93" si="11">(O86+N86)*M86</f>
        <v>16865472000</v>
      </c>
      <c r="Q86" s="40">
        <f t="shared" ref="Q86:Q93" si="12">P86*1.09</f>
        <v>18383364480</v>
      </c>
      <c r="R86" s="284">
        <v>5000000</v>
      </c>
      <c r="S86" s="305">
        <f>F86-R86</f>
        <v>0</v>
      </c>
      <c r="T86" s="11"/>
      <c r="U86" s="21"/>
      <c r="V86" s="35"/>
      <c r="W86" s="28"/>
    </row>
    <row r="87" spans="1:23" ht="18.600000000000001" x14ac:dyDescent="0.5">
      <c r="A87" s="283"/>
      <c r="B87" s="285"/>
      <c r="C87" s="302"/>
      <c r="D87" s="285"/>
      <c r="E87" s="283"/>
      <c r="F87" s="285"/>
      <c r="G87" s="42"/>
      <c r="H87" s="285"/>
      <c r="I87" s="42"/>
      <c r="J87" s="16" t="s">
        <v>207</v>
      </c>
      <c r="K87" s="16"/>
      <c r="L87" s="96" t="s">
        <v>208</v>
      </c>
      <c r="M87" s="81">
        <v>3485500</v>
      </c>
      <c r="N87" s="40">
        <v>11036</v>
      </c>
      <c r="O87" s="40">
        <v>100</v>
      </c>
      <c r="P87" s="40">
        <f t="shared" si="11"/>
        <v>38814528000</v>
      </c>
      <c r="Q87" s="40">
        <f t="shared" si="12"/>
        <v>42307835520</v>
      </c>
      <c r="R87" s="285"/>
      <c r="S87" s="306"/>
      <c r="T87" s="11"/>
      <c r="U87" s="21"/>
      <c r="V87" s="35"/>
      <c r="W87" s="28"/>
    </row>
    <row r="88" spans="1:23" ht="18.600000000000001" x14ac:dyDescent="0.5">
      <c r="A88" s="14">
        <v>66</v>
      </c>
      <c r="B88" s="40" t="s">
        <v>190</v>
      </c>
      <c r="C88" s="12">
        <v>1396537711</v>
      </c>
      <c r="D88" s="40" t="s">
        <v>2</v>
      </c>
      <c r="E88" s="14">
        <v>13961390</v>
      </c>
      <c r="F88" s="42">
        <v>5000000</v>
      </c>
      <c r="G88" s="42"/>
      <c r="H88" s="40">
        <v>11036</v>
      </c>
      <c r="I88" s="40"/>
      <c r="J88" s="16" t="s">
        <v>207</v>
      </c>
      <c r="K88" s="16"/>
      <c r="L88" s="96" t="s">
        <v>209</v>
      </c>
      <c r="M88" s="83">
        <v>5000000</v>
      </c>
      <c r="N88" s="40">
        <v>11036</v>
      </c>
      <c r="O88" s="40">
        <v>100</v>
      </c>
      <c r="P88" s="40">
        <f t="shared" si="11"/>
        <v>55680000000</v>
      </c>
      <c r="Q88" s="40">
        <f t="shared" si="12"/>
        <v>60691200000.000008</v>
      </c>
      <c r="R88" s="42">
        <v>5000000</v>
      </c>
      <c r="S88" s="9">
        <f>F88-R88</f>
        <v>0</v>
      </c>
      <c r="T88" s="11"/>
      <c r="U88" s="21"/>
      <c r="V88" s="35"/>
      <c r="W88" s="28"/>
    </row>
    <row r="89" spans="1:23" ht="18.600000000000001" x14ac:dyDescent="0.5">
      <c r="A89" s="14">
        <v>67</v>
      </c>
      <c r="B89" s="40" t="s">
        <v>191</v>
      </c>
      <c r="C89" s="12">
        <v>1396541999</v>
      </c>
      <c r="D89" s="40" t="s">
        <v>2</v>
      </c>
      <c r="E89" s="14">
        <v>13961435</v>
      </c>
      <c r="F89" s="42">
        <v>5000000</v>
      </c>
      <c r="G89" s="42"/>
      <c r="H89" s="40">
        <v>11811</v>
      </c>
      <c r="I89" s="40"/>
      <c r="J89" s="16" t="s">
        <v>207</v>
      </c>
      <c r="K89" s="16"/>
      <c r="L89" s="96" t="s">
        <v>211</v>
      </c>
      <c r="M89" s="83">
        <v>5000000</v>
      </c>
      <c r="N89" s="40">
        <v>11811</v>
      </c>
      <c r="O89" s="40">
        <v>100</v>
      </c>
      <c r="P89" s="40">
        <f t="shared" si="11"/>
        <v>59555000000</v>
      </c>
      <c r="Q89" s="40">
        <f t="shared" si="12"/>
        <v>64914950000.000008</v>
      </c>
      <c r="R89" s="42">
        <v>5000000</v>
      </c>
      <c r="S89" s="9">
        <f>F89-R89</f>
        <v>0</v>
      </c>
      <c r="T89" s="11"/>
      <c r="U89" s="21"/>
      <c r="V89" s="35"/>
      <c r="W89" s="28"/>
    </row>
    <row r="90" spans="1:23" ht="18.600000000000001" x14ac:dyDescent="0.5">
      <c r="A90" s="282">
        <v>68</v>
      </c>
      <c r="B90" s="284" t="s">
        <v>192</v>
      </c>
      <c r="C90" s="301">
        <v>1396543635</v>
      </c>
      <c r="D90" s="284" t="s">
        <v>2</v>
      </c>
      <c r="E90" s="282">
        <v>13961446</v>
      </c>
      <c r="F90" s="284">
        <v>5000000</v>
      </c>
      <c r="G90" s="37"/>
      <c r="H90" s="284">
        <v>11394</v>
      </c>
      <c r="I90" s="37"/>
      <c r="J90" s="16" t="s">
        <v>207</v>
      </c>
      <c r="K90" s="16"/>
      <c r="L90" s="96" t="s">
        <v>210</v>
      </c>
      <c r="M90" s="81">
        <v>2322600</v>
      </c>
      <c r="N90" s="40">
        <v>11394</v>
      </c>
      <c r="O90" s="40">
        <v>100</v>
      </c>
      <c r="P90" s="40">
        <f t="shared" si="11"/>
        <v>26695964400</v>
      </c>
      <c r="Q90" s="40">
        <f t="shared" si="12"/>
        <v>29098601196.000004</v>
      </c>
      <c r="R90" s="284">
        <v>5000000</v>
      </c>
      <c r="S90" s="305">
        <f>F90-R90</f>
        <v>0</v>
      </c>
      <c r="T90" s="11"/>
      <c r="U90" s="21"/>
      <c r="V90" s="35"/>
      <c r="W90" s="28"/>
    </row>
    <row r="91" spans="1:23" ht="18.600000000000001" x14ac:dyDescent="0.5">
      <c r="A91" s="283"/>
      <c r="B91" s="285"/>
      <c r="C91" s="302"/>
      <c r="D91" s="285"/>
      <c r="E91" s="283"/>
      <c r="F91" s="285"/>
      <c r="G91" s="42"/>
      <c r="H91" s="285"/>
      <c r="I91" s="42"/>
      <c r="J91" s="16" t="s">
        <v>219</v>
      </c>
      <c r="K91" s="16"/>
      <c r="L91" s="96" t="s">
        <v>220</v>
      </c>
      <c r="M91" s="81">
        <v>2677400</v>
      </c>
      <c r="N91" s="40">
        <v>11394</v>
      </c>
      <c r="O91" s="40">
        <v>100</v>
      </c>
      <c r="P91" s="40">
        <f t="shared" ref="P91" si="13">(O91+N91)*M91</f>
        <v>30774035600</v>
      </c>
      <c r="Q91" s="40">
        <f t="shared" ref="Q91" si="14">P91*1.09</f>
        <v>33543698804.000004</v>
      </c>
      <c r="R91" s="285"/>
      <c r="S91" s="306"/>
      <c r="T91" s="11"/>
      <c r="U91" s="21"/>
      <c r="V91" s="35"/>
      <c r="W91" s="28"/>
    </row>
    <row r="92" spans="1:23" ht="18.600000000000001" x14ac:dyDescent="0.5">
      <c r="A92" s="14">
        <v>69</v>
      </c>
      <c r="B92" s="40" t="s">
        <v>204</v>
      </c>
      <c r="C92" s="12">
        <v>1396545129</v>
      </c>
      <c r="D92" s="40" t="s">
        <v>2</v>
      </c>
      <c r="E92" s="14">
        <v>13961464</v>
      </c>
      <c r="F92" s="42">
        <v>3200000</v>
      </c>
      <c r="G92" s="42"/>
      <c r="H92" s="40">
        <v>11394</v>
      </c>
      <c r="I92" s="40"/>
      <c r="J92" s="16" t="s">
        <v>219</v>
      </c>
      <c r="K92" s="16"/>
      <c r="L92" s="96" t="s">
        <v>221</v>
      </c>
      <c r="M92" s="83">
        <v>3200000</v>
      </c>
      <c r="N92" s="40">
        <v>11394</v>
      </c>
      <c r="O92" s="40">
        <v>100</v>
      </c>
      <c r="P92" s="40">
        <f t="shared" si="11"/>
        <v>36780800000</v>
      </c>
      <c r="Q92" s="40">
        <f t="shared" si="12"/>
        <v>40091072000</v>
      </c>
      <c r="R92" s="40">
        <v>3200000</v>
      </c>
      <c r="S92" s="9">
        <f>F92-R92</f>
        <v>0</v>
      </c>
      <c r="T92" s="11"/>
      <c r="U92" s="21"/>
      <c r="V92" s="35"/>
      <c r="W92" s="28"/>
    </row>
    <row r="93" spans="1:23" ht="18.600000000000001" x14ac:dyDescent="0.5">
      <c r="A93" s="14">
        <v>70</v>
      </c>
      <c r="B93" s="40" t="s">
        <v>205</v>
      </c>
      <c r="C93" s="59">
        <v>1396546770</v>
      </c>
      <c r="D93" s="40" t="s">
        <v>2</v>
      </c>
      <c r="E93" s="14">
        <v>13961475</v>
      </c>
      <c r="F93" s="42">
        <v>3000000</v>
      </c>
      <c r="G93" s="42"/>
      <c r="H93" s="40">
        <v>11394</v>
      </c>
      <c r="I93" s="40"/>
      <c r="J93" s="16" t="s">
        <v>219</v>
      </c>
      <c r="K93" s="16"/>
      <c r="L93" s="96" t="s">
        <v>222</v>
      </c>
      <c r="M93" s="83">
        <v>3000000</v>
      </c>
      <c r="N93" s="40">
        <v>11394</v>
      </c>
      <c r="O93" s="40">
        <v>100</v>
      </c>
      <c r="P93" s="40">
        <f t="shared" si="11"/>
        <v>34482000000</v>
      </c>
      <c r="Q93" s="40">
        <f t="shared" si="12"/>
        <v>37585380000</v>
      </c>
      <c r="R93" s="42">
        <v>3000000</v>
      </c>
      <c r="S93" s="9">
        <f>F93-R93</f>
        <v>0</v>
      </c>
      <c r="T93" s="11"/>
      <c r="U93" s="21"/>
      <c r="V93" s="35"/>
      <c r="W93" s="28"/>
    </row>
    <row r="94" spans="1:23" ht="18.600000000000001" x14ac:dyDescent="0.5">
      <c r="A94" s="14">
        <v>71</v>
      </c>
      <c r="B94" s="40" t="s">
        <v>206</v>
      </c>
      <c r="C94" s="59">
        <v>1396551030</v>
      </c>
      <c r="D94" s="40" t="s">
        <v>2</v>
      </c>
      <c r="E94" s="14">
        <v>13961527</v>
      </c>
      <c r="F94" s="42">
        <v>3900000</v>
      </c>
      <c r="G94" s="42"/>
      <c r="H94" s="40">
        <v>11460</v>
      </c>
      <c r="I94" s="40"/>
      <c r="J94" s="16" t="s">
        <v>219</v>
      </c>
      <c r="K94" s="16"/>
      <c r="L94" s="96" t="s">
        <v>223</v>
      </c>
      <c r="M94" s="83">
        <v>3900000</v>
      </c>
      <c r="N94" s="40">
        <v>11460</v>
      </c>
      <c r="O94" s="40">
        <v>100</v>
      </c>
      <c r="P94" s="40">
        <f t="shared" ref="P94:P99" si="15">(O94+N94)*M94</f>
        <v>45084000000</v>
      </c>
      <c r="Q94" s="40">
        <f t="shared" ref="Q94:Q99" si="16">P94*1.09</f>
        <v>49141560000</v>
      </c>
      <c r="R94" s="42">
        <v>3900000</v>
      </c>
      <c r="S94" s="9">
        <f>F94-R94</f>
        <v>0</v>
      </c>
      <c r="T94" s="11"/>
      <c r="U94" s="21"/>
      <c r="V94" s="35"/>
      <c r="W94" s="28"/>
    </row>
    <row r="95" spans="1:23" ht="18.600000000000001" x14ac:dyDescent="0.5">
      <c r="A95" s="282">
        <v>72</v>
      </c>
      <c r="B95" s="284" t="s">
        <v>212</v>
      </c>
      <c r="C95" s="303">
        <v>1396552259</v>
      </c>
      <c r="D95" s="284" t="s">
        <v>2</v>
      </c>
      <c r="E95" s="282">
        <v>13961545</v>
      </c>
      <c r="F95" s="284">
        <v>4000000</v>
      </c>
      <c r="G95" s="37"/>
      <c r="H95" s="284">
        <v>11460</v>
      </c>
      <c r="I95" s="37"/>
      <c r="J95" s="16" t="s">
        <v>219</v>
      </c>
      <c r="K95" s="16"/>
      <c r="L95" s="96" t="s">
        <v>224</v>
      </c>
      <c r="M95" s="81">
        <v>3504990</v>
      </c>
      <c r="N95" s="40">
        <v>11460</v>
      </c>
      <c r="O95" s="40">
        <v>100</v>
      </c>
      <c r="P95" s="40">
        <f t="shared" si="15"/>
        <v>40517684400</v>
      </c>
      <c r="Q95" s="40">
        <f t="shared" si="16"/>
        <v>44164275996</v>
      </c>
      <c r="R95" s="284">
        <v>4000000</v>
      </c>
      <c r="S95" s="305">
        <f>F95-R95</f>
        <v>0</v>
      </c>
      <c r="T95" s="11"/>
      <c r="U95" s="21"/>
      <c r="V95" s="35"/>
      <c r="W95" s="28"/>
    </row>
    <row r="96" spans="1:23" ht="18.600000000000001" x14ac:dyDescent="0.5">
      <c r="A96" s="283"/>
      <c r="B96" s="285"/>
      <c r="C96" s="304"/>
      <c r="D96" s="285"/>
      <c r="E96" s="283"/>
      <c r="F96" s="285"/>
      <c r="G96" s="42"/>
      <c r="H96" s="285"/>
      <c r="I96" s="42"/>
      <c r="J96" s="16" t="s">
        <v>245</v>
      </c>
      <c r="K96" s="16"/>
      <c r="L96" s="96" t="s">
        <v>234</v>
      </c>
      <c r="M96" s="81">
        <v>495010</v>
      </c>
      <c r="N96" s="40">
        <v>11460</v>
      </c>
      <c r="O96" s="40">
        <v>100</v>
      </c>
      <c r="P96" s="40">
        <f t="shared" ref="P96" si="17">(O96+N96)*M96</f>
        <v>5722315600</v>
      </c>
      <c r="Q96" s="40">
        <f t="shared" ref="Q96" si="18">P96*1.09</f>
        <v>6237324004</v>
      </c>
      <c r="R96" s="285"/>
      <c r="S96" s="306"/>
      <c r="T96" s="11"/>
      <c r="U96" s="21"/>
      <c r="V96" s="35"/>
      <c r="W96" s="28"/>
    </row>
    <row r="97" spans="1:23" ht="18.600000000000001" x14ac:dyDescent="0.5">
      <c r="A97" s="14">
        <v>73</v>
      </c>
      <c r="B97" s="40" t="s">
        <v>213</v>
      </c>
      <c r="C97" s="59">
        <v>1396653737</v>
      </c>
      <c r="D97" s="40" t="s">
        <v>2</v>
      </c>
      <c r="E97" s="14"/>
      <c r="F97" s="42">
        <v>4000000</v>
      </c>
      <c r="G97" s="42"/>
      <c r="H97" s="40">
        <v>11460</v>
      </c>
      <c r="I97" s="40"/>
      <c r="J97" s="16" t="s">
        <v>245</v>
      </c>
      <c r="K97" s="16"/>
      <c r="L97" s="96" t="s">
        <v>235</v>
      </c>
      <c r="M97" s="83">
        <v>4000000</v>
      </c>
      <c r="N97" s="40">
        <v>11460</v>
      </c>
      <c r="O97" s="40">
        <v>100</v>
      </c>
      <c r="P97" s="40">
        <f t="shared" si="15"/>
        <v>46240000000</v>
      </c>
      <c r="Q97" s="40">
        <f t="shared" si="16"/>
        <v>50401600000</v>
      </c>
      <c r="R97" s="42">
        <v>4000000</v>
      </c>
      <c r="S97" s="9">
        <f>F97-R97</f>
        <v>0</v>
      </c>
      <c r="T97" s="11"/>
      <c r="U97" s="21"/>
      <c r="V97" s="35"/>
      <c r="W97" s="28"/>
    </row>
    <row r="98" spans="1:23" ht="18.600000000000001" x14ac:dyDescent="0.5">
      <c r="A98" s="14">
        <v>74</v>
      </c>
      <c r="B98" s="40" t="s">
        <v>214</v>
      </c>
      <c r="C98" s="59">
        <v>1396554535</v>
      </c>
      <c r="D98" s="40" t="s">
        <v>2</v>
      </c>
      <c r="E98" s="14"/>
      <c r="F98" s="42">
        <v>3000000</v>
      </c>
      <c r="G98" s="42"/>
      <c r="H98" s="40">
        <v>11460</v>
      </c>
      <c r="I98" s="40"/>
      <c r="J98" s="16" t="s">
        <v>245</v>
      </c>
      <c r="K98" s="16"/>
      <c r="L98" s="96" t="s">
        <v>236</v>
      </c>
      <c r="M98" s="83">
        <v>3000000</v>
      </c>
      <c r="N98" s="40">
        <v>11460</v>
      </c>
      <c r="O98" s="40">
        <v>100</v>
      </c>
      <c r="P98" s="40">
        <f t="shared" si="15"/>
        <v>34680000000</v>
      </c>
      <c r="Q98" s="40">
        <f t="shared" si="16"/>
        <v>37801200000</v>
      </c>
      <c r="R98" s="42">
        <v>3000000</v>
      </c>
      <c r="S98" s="9">
        <f>F98-R98</f>
        <v>0</v>
      </c>
      <c r="T98" s="11"/>
      <c r="U98" s="21"/>
      <c r="V98" s="35"/>
      <c r="W98" s="28"/>
    </row>
    <row r="99" spans="1:23" ht="18.600000000000001" x14ac:dyDescent="0.5">
      <c r="A99" s="14">
        <v>75</v>
      </c>
      <c r="B99" s="40" t="s">
        <v>215</v>
      </c>
      <c r="C99" s="59">
        <v>1397556366</v>
      </c>
      <c r="D99" s="40" t="s">
        <v>2</v>
      </c>
      <c r="E99" s="14">
        <v>13970030</v>
      </c>
      <c r="F99" s="42">
        <v>6800000</v>
      </c>
      <c r="G99" s="42"/>
      <c r="H99" s="40">
        <v>12281</v>
      </c>
      <c r="I99" s="40"/>
      <c r="J99" s="16" t="s">
        <v>244</v>
      </c>
      <c r="K99" s="16"/>
      <c r="L99" s="96" t="s">
        <v>237</v>
      </c>
      <c r="M99" s="83">
        <v>6800000</v>
      </c>
      <c r="N99" s="40">
        <v>12281</v>
      </c>
      <c r="O99" s="40">
        <v>100</v>
      </c>
      <c r="P99" s="40">
        <f t="shared" si="15"/>
        <v>84190800000</v>
      </c>
      <c r="Q99" s="40">
        <f t="shared" si="16"/>
        <v>91767972000</v>
      </c>
      <c r="R99" s="42">
        <v>6800000</v>
      </c>
      <c r="S99" s="9">
        <f>F99-R99</f>
        <v>0</v>
      </c>
      <c r="T99" s="11"/>
      <c r="U99" s="21"/>
      <c r="V99" s="35"/>
      <c r="W99" s="28"/>
    </row>
    <row r="100" spans="1:23" ht="18.600000000000001" x14ac:dyDescent="0.5">
      <c r="A100" s="282">
        <v>76</v>
      </c>
      <c r="B100" s="284" t="s">
        <v>225</v>
      </c>
      <c r="C100" s="303">
        <v>1397557573</v>
      </c>
      <c r="D100" s="284" t="s">
        <v>2</v>
      </c>
      <c r="E100" s="282">
        <v>970056</v>
      </c>
      <c r="F100" s="284">
        <v>3700000</v>
      </c>
      <c r="G100" s="37"/>
      <c r="H100" s="284">
        <v>12918</v>
      </c>
      <c r="I100" s="37"/>
      <c r="J100" s="16" t="s">
        <v>244</v>
      </c>
      <c r="K100" s="16"/>
      <c r="L100" s="96" t="s">
        <v>238</v>
      </c>
      <c r="M100" s="81">
        <v>3683680</v>
      </c>
      <c r="N100" s="40">
        <v>12918</v>
      </c>
      <c r="O100" s="40">
        <v>100</v>
      </c>
      <c r="P100" s="40">
        <f t="shared" ref="P100:P109" si="19">(O100+N100)*M100</f>
        <v>47954146240</v>
      </c>
      <c r="Q100" s="40">
        <f t="shared" ref="Q100:Q109" si="20">P100*1.09</f>
        <v>52270019401.600006</v>
      </c>
      <c r="R100" s="284">
        <v>3700000</v>
      </c>
      <c r="S100" s="305">
        <f>F100-R100</f>
        <v>0</v>
      </c>
      <c r="T100" s="11"/>
      <c r="U100" s="21"/>
      <c r="V100" s="35"/>
      <c r="W100" s="28"/>
    </row>
    <row r="101" spans="1:23" ht="18.600000000000001" x14ac:dyDescent="0.5">
      <c r="A101" s="283"/>
      <c r="B101" s="285"/>
      <c r="C101" s="304"/>
      <c r="D101" s="285"/>
      <c r="E101" s="283"/>
      <c r="F101" s="285"/>
      <c r="G101" s="42"/>
      <c r="H101" s="285"/>
      <c r="I101" s="42"/>
      <c r="J101" s="16" t="s">
        <v>243</v>
      </c>
      <c r="K101" s="16"/>
      <c r="L101" s="96" t="s">
        <v>246</v>
      </c>
      <c r="M101" s="81">
        <v>16320</v>
      </c>
      <c r="N101" s="40">
        <v>12918</v>
      </c>
      <c r="O101" s="40">
        <v>100</v>
      </c>
      <c r="P101" s="40">
        <f t="shared" ref="P101" si="21">(O101+N101)*M101</f>
        <v>212453760</v>
      </c>
      <c r="Q101" s="40">
        <f t="shared" ref="Q101" si="22">P101*1.09</f>
        <v>231574598.40000001</v>
      </c>
      <c r="R101" s="285"/>
      <c r="S101" s="306"/>
      <c r="T101" s="11"/>
      <c r="U101" s="21"/>
      <c r="V101" s="35"/>
      <c r="W101" s="28"/>
    </row>
    <row r="102" spans="1:23" ht="18.600000000000001" x14ac:dyDescent="0.5">
      <c r="A102" s="14">
        <v>77</v>
      </c>
      <c r="B102" s="40" t="s">
        <v>226</v>
      </c>
      <c r="C102" s="59">
        <v>1397558743</v>
      </c>
      <c r="D102" s="40" t="s">
        <v>2</v>
      </c>
      <c r="E102" s="14">
        <v>970080</v>
      </c>
      <c r="F102" s="42">
        <v>5000000</v>
      </c>
      <c r="G102" s="42"/>
      <c r="H102" s="40">
        <v>12352</v>
      </c>
      <c r="I102" s="40"/>
      <c r="J102" s="16" t="s">
        <v>243</v>
      </c>
      <c r="K102" s="16"/>
      <c r="L102" s="96" t="s">
        <v>247</v>
      </c>
      <c r="M102" s="83">
        <v>5000000</v>
      </c>
      <c r="N102" s="40">
        <v>12352</v>
      </c>
      <c r="O102" s="40">
        <v>100</v>
      </c>
      <c r="P102" s="40">
        <f t="shared" si="19"/>
        <v>62260000000</v>
      </c>
      <c r="Q102" s="40">
        <f t="shared" si="20"/>
        <v>67863400000.000008</v>
      </c>
      <c r="R102" s="42">
        <v>5000000</v>
      </c>
      <c r="S102" s="9">
        <f>F102-R102</f>
        <v>0</v>
      </c>
      <c r="T102" s="11"/>
      <c r="U102" s="21"/>
      <c r="V102" s="35"/>
      <c r="W102" s="28"/>
    </row>
    <row r="103" spans="1:23" ht="18.600000000000001" x14ac:dyDescent="0.5">
      <c r="A103" s="14">
        <v>78</v>
      </c>
      <c r="B103" s="40" t="s">
        <v>227</v>
      </c>
      <c r="C103" s="59">
        <v>1397560614</v>
      </c>
      <c r="D103" s="40" t="s">
        <v>2</v>
      </c>
      <c r="E103" s="14">
        <v>970090</v>
      </c>
      <c r="F103" s="42">
        <v>3900000</v>
      </c>
      <c r="G103" s="42"/>
      <c r="H103" s="40">
        <v>11853</v>
      </c>
      <c r="I103" s="40"/>
      <c r="J103" s="16" t="s">
        <v>243</v>
      </c>
      <c r="K103" s="16"/>
      <c r="L103" s="96" t="s">
        <v>248</v>
      </c>
      <c r="M103" s="83">
        <v>3900000</v>
      </c>
      <c r="N103" s="40">
        <v>11853</v>
      </c>
      <c r="O103" s="40">
        <v>100</v>
      </c>
      <c r="P103" s="40">
        <f t="shared" si="19"/>
        <v>46616700000</v>
      </c>
      <c r="Q103" s="40">
        <f t="shared" si="20"/>
        <v>50812203000</v>
      </c>
      <c r="R103" s="42">
        <v>3900000</v>
      </c>
      <c r="S103" s="9">
        <f>F103-R103</f>
        <v>0</v>
      </c>
      <c r="T103" s="11"/>
      <c r="U103" s="21"/>
      <c r="V103" s="35"/>
      <c r="W103" s="28"/>
    </row>
    <row r="104" spans="1:23" ht="18.600000000000001" x14ac:dyDescent="0.5">
      <c r="A104" s="14">
        <v>79</v>
      </c>
      <c r="B104" s="40" t="s">
        <v>228</v>
      </c>
      <c r="C104" s="59">
        <v>1397561943</v>
      </c>
      <c r="D104" s="40" t="s">
        <v>2</v>
      </c>
      <c r="E104" s="14">
        <v>970106</v>
      </c>
      <c r="F104" s="42">
        <v>3200000</v>
      </c>
      <c r="G104" s="42"/>
      <c r="H104" s="40">
        <v>11853</v>
      </c>
      <c r="I104" s="40"/>
      <c r="J104" s="16" t="s">
        <v>243</v>
      </c>
      <c r="K104" s="16"/>
      <c r="L104" s="96" t="s">
        <v>249</v>
      </c>
      <c r="M104" s="83">
        <v>3200000</v>
      </c>
      <c r="N104" s="40">
        <v>11853</v>
      </c>
      <c r="O104" s="40">
        <v>100</v>
      </c>
      <c r="P104" s="40">
        <f t="shared" si="19"/>
        <v>38249600000</v>
      </c>
      <c r="Q104" s="40">
        <f t="shared" si="20"/>
        <v>41692064000</v>
      </c>
      <c r="R104" s="42">
        <v>3200000</v>
      </c>
      <c r="S104" s="9">
        <f>F104-R104</f>
        <v>0</v>
      </c>
      <c r="T104" s="11"/>
      <c r="U104" s="21"/>
      <c r="V104" s="35"/>
      <c r="W104" s="28"/>
    </row>
    <row r="105" spans="1:23" ht="18.600000000000001" x14ac:dyDescent="0.5">
      <c r="A105" s="282">
        <v>80</v>
      </c>
      <c r="B105" s="284" t="s">
        <v>230</v>
      </c>
      <c r="C105" s="303">
        <v>1397562557</v>
      </c>
      <c r="D105" s="284" t="s">
        <v>231</v>
      </c>
      <c r="E105" s="282"/>
      <c r="F105" s="284">
        <v>2000000</v>
      </c>
      <c r="G105" s="37"/>
      <c r="H105" s="284">
        <v>11853</v>
      </c>
      <c r="I105" s="37"/>
      <c r="J105" s="16" t="s">
        <v>243</v>
      </c>
      <c r="K105" s="16"/>
      <c r="L105" s="96" t="s">
        <v>250</v>
      </c>
      <c r="M105" s="81">
        <v>1243580</v>
      </c>
      <c r="N105" s="40">
        <v>11853</v>
      </c>
      <c r="O105" s="40">
        <v>100</v>
      </c>
      <c r="P105" s="40">
        <f t="shared" si="19"/>
        <v>14864511740</v>
      </c>
      <c r="Q105" s="40">
        <f t="shared" si="20"/>
        <v>16202317796.6</v>
      </c>
      <c r="R105" s="284">
        <v>2000000</v>
      </c>
      <c r="S105" s="9">
        <f>F105-R105</f>
        <v>0</v>
      </c>
      <c r="T105" s="11"/>
      <c r="U105" s="21"/>
      <c r="V105" s="35"/>
      <c r="W105" s="28"/>
    </row>
    <row r="106" spans="1:23" ht="18.600000000000001" x14ac:dyDescent="0.5">
      <c r="A106" s="283"/>
      <c r="B106" s="285"/>
      <c r="C106" s="304"/>
      <c r="D106" s="285"/>
      <c r="E106" s="283"/>
      <c r="F106" s="285"/>
      <c r="G106" s="42"/>
      <c r="H106" s="285"/>
      <c r="I106" s="42"/>
      <c r="J106" s="16" t="s">
        <v>257</v>
      </c>
      <c r="K106" s="16"/>
      <c r="L106" s="96" t="s">
        <v>258</v>
      </c>
      <c r="M106" s="81">
        <v>756420</v>
      </c>
      <c r="N106" s="40">
        <v>11853</v>
      </c>
      <c r="O106" s="40">
        <v>100</v>
      </c>
      <c r="P106" s="40">
        <f t="shared" ref="P106" si="23">(O106+N106)*M106</f>
        <v>9041488260</v>
      </c>
      <c r="Q106" s="40">
        <f t="shared" ref="Q106" si="24">P106*1.09</f>
        <v>9855222203.4000015</v>
      </c>
      <c r="R106" s="285"/>
      <c r="S106" s="9"/>
      <c r="T106" s="11"/>
      <c r="U106" s="21"/>
      <c r="V106" s="35"/>
      <c r="W106" s="28"/>
    </row>
    <row r="107" spans="1:23" ht="18.600000000000001" x14ac:dyDescent="0.5">
      <c r="A107" s="14">
        <v>81</v>
      </c>
      <c r="B107" s="40" t="s">
        <v>232</v>
      </c>
      <c r="C107" s="59">
        <v>1397564155</v>
      </c>
      <c r="D107" s="40" t="s">
        <v>231</v>
      </c>
      <c r="E107" s="14"/>
      <c r="F107" s="42">
        <v>1800000</v>
      </c>
      <c r="G107" s="42"/>
      <c r="H107" s="40">
        <v>11853</v>
      </c>
      <c r="I107" s="40"/>
      <c r="J107" s="16" t="s">
        <v>257</v>
      </c>
      <c r="K107" s="16"/>
      <c r="L107" s="96" t="s">
        <v>259</v>
      </c>
      <c r="M107" s="83">
        <v>1800000</v>
      </c>
      <c r="N107" s="40">
        <v>11853</v>
      </c>
      <c r="O107" s="40">
        <v>100</v>
      </c>
      <c r="P107" s="40">
        <f t="shared" si="19"/>
        <v>21515400000</v>
      </c>
      <c r="Q107" s="40">
        <f t="shared" si="20"/>
        <v>23451786000</v>
      </c>
      <c r="R107" s="42">
        <v>1800000</v>
      </c>
      <c r="S107" s="9">
        <f t="shared" ref="S107:S113" si="25">F107-R107</f>
        <v>0</v>
      </c>
      <c r="T107" s="11"/>
      <c r="U107" s="21"/>
      <c r="V107" s="35"/>
      <c r="W107" s="28"/>
    </row>
    <row r="108" spans="1:23" ht="18.600000000000001" x14ac:dyDescent="0.5">
      <c r="A108" s="14">
        <v>82</v>
      </c>
      <c r="B108" s="40" t="s">
        <v>233</v>
      </c>
      <c r="C108" s="59">
        <v>1397564994</v>
      </c>
      <c r="D108" s="40" t="s">
        <v>231</v>
      </c>
      <c r="E108" s="14"/>
      <c r="F108" s="42">
        <v>1600000</v>
      </c>
      <c r="G108" s="42"/>
      <c r="H108" s="40">
        <v>11853</v>
      </c>
      <c r="I108" s="40"/>
      <c r="J108" s="16" t="s">
        <v>257</v>
      </c>
      <c r="K108" s="16"/>
      <c r="L108" s="96" t="s">
        <v>260</v>
      </c>
      <c r="M108" s="83">
        <v>1600000</v>
      </c>
      <c r="N108" s="40">
        <v>11853</v>
      </c>
      <c r="O108" s="40">
        <v>100</v>
      </c>
      <c r="P108" s="40">
        <f t="shared" si="19"/>
        <v>19124800000</v>
      </c>
      <c r="Q108" s="40">
        <f t="shared" si="20"/>
        <v>20846032000</v>
      </c>
      <c r="R108" s="42">
        <v>1600000</v>
      </c>
      <c r="S108" s="9">
        <f t="shared" si="25"/>
        <v>0</v>
      </c>
      <c r="T108" s="11"/>
      <c r="U108" s="21"/>
      <c r="V108" s="35"/>
      <c r="W108" s="28"/>
    </row>
    <row r="109" spans="1:23" ht="18.600000000000001" x14ac:dyDescent="0.5">
      <c r="A109" s="14">
        <v>83</v>
      </c>
      <c r="B109" s="40" t="s">
        <v>239</v>
      </c>
      <c r="C109" s="59">
        <v>1397566263</v>
      </c>
      <c r="D109" s="40" t="s">
        <v>2</v>
      </c>
      <c r="E109" s="14">
        <v>970228</v>
      </c>
      <c r="F109" s="42">
        <v>1300000</v>
      </c>
      <c r="G109" s="42"/>
      <c r="H109" s="40">
        <v>11853</v>
      </c>
      <c r="I109" s="40"/>
      <c r="J109" s="16" t="s">
        <v>257</v>
      </c>
      <c r="K109" s="16"/>
      <c r="L109" s="96" t="s">
        <v>261</v>
      </c>
      <c r="M109" s="83">
        <v>1300000</v>
      </c>
      <c r="N109" s="40">
        <v>11853</v>
      </c>
      <c r="O109" s="40">
        <v>100</v>
      </c>
      <c r="P109" s="40">
        <f t="shared" si="19"/>
        <v>15538900000</v>
      </c>
      <c r="Q109" s="40">
        <f t="shared" si="20"/>
        <v>16937401000.000002</v>
      </c>
      <c r="R109" s="42">
        <v>1300000</v>
      </c>
      <c r="S109" s="9">
        <f t="shared" si="25"/>
        <v>0</v>
      </c>
      <c r="T109" s="11"/>
      <c r="U109" s="21"/>
      <c r="V109" s="35"/>
      <c r="W109" s="28"/>
    </row>
    <row r="110" spans="1:23" ht="18.600000000000001" x14ac:dyDescent="0.5">
      <c r="A110" s="14">
        <v>84</v>
      </c>
      <c r="B110" s="40" t="s">
        <v>240</v>
      </c>
      <c r="C110" s="59">
        <v>1397567828</v>
      </c>
      <c r="D110" s="40" t="s">
        <v>2</v>
      </c>
      <c r="E110" s="14"/>
      <c r="F110" s="42">
        <v>1000000</v>
      </c>
      <c r="G110" s="42"/>
      <c r="H110" s="40">
        <v>11853</v>
      </c>
      <c r="I110" s="40"/>
      <c r="J110" s="16" t="s">
        <v>257</v>
      </c>
      <c r="K110" s="16"/>
      <c r="L110" s="96" t="s">
        <v>262</v>
      </c>
      <c r="M110" s="83">
        <v>1000000</v>
      </c>
      <c r="N110" s="40">
        <v>11853</v>
      </c>
      <c r="O110" s="40">
        <v>100</v>
      </c>
      <c r="P110" s="40">
        <f t="shared" ref="P110:P121" si="26">(O110+N110)*M110</f>
        <v>11953000000</v>
      </c>
      <c r="Q110" s="40">
        <f t="shared" ref="Q110:Q121" si="27">P110*1.09</f>
        <v>13028770000.000002</v>
      </c>
      <c r="R110" s="42">
        <v>1000000</v>
      </c>
      <c r="S110" s="9">
        <f t="shared" si="25"/>
        <v>0</v>
      </c>
      <c r="T110" s="11"/>
      <c r="U110" s="21"/>
      <c r="V110" s="35"/>
      <c r="W110" s="28"/>
    </row>
    <row r="111" spans="1:23" ht="18.600000000000001" x14ac:dyDescent="0.5">
      <c r="A111" s="14">
        <v>85</v>
      </c>
      <c r="B111" s="40" t="s">
        <v>241</v>
      </c>
      <c r="C111" s="59">
        <v>1397569740</v>
      </c>
      <c r="D111" s="40" t="s">
        <v>2</v>
      </c>
      <c r="E111" s="14">
        <v>950253</v>
      </c>
      <c r="F111" s="42">
        <v>5400000</v>
      </c>
      <c r="G111" s="42"/>
      <c r="H111" s="40">
        <v>14405</v>
      </c>
      <c r="I111" s="40"/>
      <c r="J111" s="16" t="s">
        <v>257</v>
      </c>
      <c r="K111" s="16"/>
      <c r="L111" s="96" t="s">
        <v>263</v>
      </c>
      <c r="M111" s="83">
        <v>5400000</v>
      </c>
      <c r="N111" s="40">
        <v>14405</v>
      </c>
      <c r="O111" s="40">
        <v>100</v>
      </c>
      <c r="P111" s="40">
        <f t="shared" si="26"/>
        <v>78327000000</v>
      </c>
      <c r="Q111" s="40">
        <f t="shared" si="27"/>
        <v>85376430000</v>
      </c>
      <c r="R111" s="42">
        <v>5400000</v>
      </c>
      <c r="S111" s="9">
        <f t="shared" si="25"/>
        <v>0</v>
      </c>
      <c r="T111" s="11"/>
      <c r="U111" s="21"/>
      <c r="V111" s="35"/>
      <c r="W111" s="28"/>
    </row>
    <row r="112" spans="1:23" ht="18.600000000000001" x14ac:dyDescent="0.5">
      <c r="A112" s="14">
        <v>86</v>
      </c>
      <c r="B112" s="40" t="s">
        <v>251</v>
      </c>
      <c r="C112" s="59">
        <v>1397571963</v>
      </c>
      <c r="D112" s="40" t="s">
        <v>2</v>
      </c>
      <c r="E112" s="14">
        <v>950281</v>
      </c>
      <c r="F112" s="42">
        <v>6500000</v>
      </c>
      <c r="G112" s="42"/>
      <c r="H112" s="40">
        <v>14405</v>
      </c>
      <c r="I112" s="40"/>
      <c r="J112" s="16" t="s">
        <v>257</v>
      </c>
      <c r="K112" s="16"/>
      <c r="L112" s="96" t="s">
        <v>264</v>
      </c>
      <c r="M112" s="83">
        <v>6500000</v>
      </c>
      <c r="N112" s="40">
        <v>14405</v>
      </c>
      <c r="O112" s="40">
        <v>100</v>
      </c>
      <c r="P112" s="40">
        <f t="shared" si="26"/>
        <v>94282500000</v>
      </c>
      <c r="Q112" s="40">
        <f t="shared" si="27"/>
        <v>102767925000</v>
      </c>
      <c r="R112" s="42">
        <v>6500000</v>
      </c>
      <c r="S112" s="9">
        <f t="shared" si="25"/>
        <v>0</v>
      </c>
      <c r="T112" s="11"/>
      <c r="U112" s="21"/>
      <c r="V112" s="35"/>
      <c r="W112" s="28"/>
    </row>
    <row r="113" spans="1:23" ht="18.600000000000001" x14ac:dyDescent="0.5">
      <c r="A113" s="282">
        <v>87</v>
      </c>
      <c r="B113" s="284" t="s">
        <v>252</v>
      </c>
      <c r="C113" s="303">
        <v>1397573433</v>
      </c>
      <c r="D113" s="284" t="s">
        <v>2</v>
      </c>
      <c r="E113" s="282">
        <v>970303</v>
      </c>
      <c r="F113" s="284">
        <v>4200000</v>
      </c>
      <c r="G113" s="37"/>
      <c r="H113" s="284">
        <v>14405</v>
      </c>
      <c r="I113" s="37"/>
      <c r="J113" s="16" t="s">
        <v>257</v>
      </c>
      <c r="K113" s="16"/>
      <c r="L113" s="96" t="s">
        <v>265</v>
      </c>
      <c r="M113" s="81">
        <v>1504620</v>
      </c>
      <c r="N113" s="40">
        <v>14405</v>
      </c>
      <c r="O113" s="40">
        <v>100</v>
      </c>
      <c r="P113" s="40">
        <f t="shared" si="26"/>
        <v>21824513100</v>
      </c>
      <c r="Q113" s="40">
        <f t="shared" si="27"/>
        <v>23788719279</v>
      </c>
      <c r="R113" s="284">
        <v>4200000</v>
      </c>
      <c r="S113" s="9">
        <f t="shared" si="25"/>
        <v>0</v>
      </c>
      <c r="T113" s="11"/>
      <c r="U113" s="21"/>
      <c r="V113" s="35"/>
      <c r="W113" s="28"/>
    </row>
    <row r="114" spans="1:23" ht="18.600000000000001" x14ac:dyDescent="0.5">
      <c r="A114" s="283"/>
      <c r="B114" s="285"/>
      <c r="C114" s="304"/>
      <c r="D114" s="285"/>
      <c r="E114" s="283"/>
      <c r="F114" s="285"/>
      <c r="G114" s="42"/>
      <c r="H114" s="285"/>
      <c r="I114" s="42"/>
      <c r="J114" s="16" t="s">
        <v>280</v>
      </c>
      <c r="K114" s="16"/>
      <c r="L114" s="96" t="s">
        <v>283</v>
      </c>
      <c r="M114" s="81">
        <v>2695380</v>
      </c>
      <c r="N114" s="40">
        <v>14405</v>
      </c>
      <c r="O114" s="40">
        <v>100</v>
      </c>
      <c r="P114" s="40">
        <f t="shared" ref="P114" si="28">(O114+N114)*M114</f>
        <v>39096486900</v>
      </c>
      <c r="Q114" s="40">
        <f t="shared" ref="Q114" si="29">P114*1.09</f>
        <v>42615170721</v>
      </c>
      <c r="R114" s="285"/>
      <c r="S114" s="9"/>
      <c r="T114" s="11"/>
      <c r="U114" s="21"/>
      <c r="V114" s="35"/>
      <c r="W114" s="28"/>
    </row>
    <row r="115" spans="1:23" ht="18.600000000000001" x14ac:dyDescent="0.5">
      <c r="A115" s="282">
        <v>88</v>
      </c>
      <c r="B115" s="284" t="s">
        <v>253</v>
      </c>
      <c r="C115" s="303">
        <v>1397573584</v>
      </c>
      <c r="D115" s="115" t="s">
        <v>611</v>
      </c>
      <c r="E115" s="282"/>
      <c r="F115" s="290">
        <v>1000000</v>
      </c>
      <c r="G115" s="37"/>
      <c r="H115" s="284">
        <v>16342</v>
      </c>
      <c r="I115" s="37"/>
      <c r="J115" s="16" t="s">
        <v>257</v>
      </c>
      <c r="K115" s="16"/>
      <c r="L115" s="97" t="s">
        <v>267</v>
      </c>
      <c r="M115" s="81">
        <v>5870</v>
      </c>
      <c r="N115" s="40">
        <v>9882</v>
      </c>
      <c r="O115" s="40">
        <v>100</v>
      </c>
      <c r="P115" s="40">
        <f t="shared" si="26"/>
        <v>58594340</v>
      </c>
      <c r="Q115" s="40">
        <f t="shared" si="27"/>
        <v>63867830.600000001</v>
      </c>
      <c r="R115" s="284">
        <v>1000000</v>
      </c>
      <c r="S115" s="9"/>
      <c r="T115" s="11"/>
      <c r="U115" s="21"/>
      <c r="V115" s="35"/>
      <c r="W115" s="28"/>
    </row>
    <row r="116" spans="1:23" ht="18.75" customHeight="1" x14ac:dyDescent="0.5">
      <c r="A116" s="291"/>
      <c r="B116" s="292"/>
      <c r="C116" s="315"/>
      <c r="D116" s="152"/>
      <c r="E116" s="291"/>
      <c r="F116" s="292"/>
      <c r="G116" s="58"/>
      <c r="H116" s="292"/>
      <c r="I116" s="58"/>
      <c r="J116" s="16" t="s">
        <v>257</v>
      </c>
      <c r="K116" s="16"/>
      <c r="L116" s="97" t="s">
        <v>266</v>
      </c>
      <c r="M116" s="81">
        <v>993200</v>
      </c>
      <c r="N116" s="40">
        <v>16342</v>
      </c>
      <c r="O116" s="40">
        <v>100</v>
      </c>
      <c r="P116" s="40">
        <f>(O116+N116)*M116</f>
        <v>16330194400</v>
      </c>
      <c r="Q116" s="40">
        <f>P116*1.09</f>
        <v>17799911896</v>
      </c>
      <c r="R116" s="292"/>
      <c r="S116" s="9">
        <f>F115-R115</f>
        <v>0</v>
      </c>
      <c r="T116" s="11"/>
      <c r="U116" s="21"/>
      <c r="V116" s="35"/>
      <c r="W116" s="28"/>
    </row>
    <row r="117" spans="1:23" ht="18.75" customHeight="1" x14ac:dyDescent="0.5">
      <c r="A117" s="283"/>
      <c r="B117" s="285"/>
      <c r="C117" s="304"/>
      <c r="D117" s="151"/>
      <c r="E117" s="283"/>
      <c r="F117" s="285"/>
      <c r="G117" s="42"/>
      <c r="H117" s="285"/>
      <c r="I117" s="42"/>
      <c r="J117" s="16" t="s">
        <v>280</v>
      </c>
      <c r="K117" s="16"/>
      <c r="L117" s="97" t="s">
        <v>281</v>
      </c>
      <c r="M117" s="81">
        <v>6800</v>
      </c>
      <c r="N117" s="40">
        <v>16342</v>
      </c>
      <c r="O117" s="40">
        <v>100</v>
      </c>
      <c r="P117" s="40">
        <f>(O117+N117)*M117</f>
        <v>111805600</v>
      </c>
      <c r="Q117" s="40">
        <f>P117*1.09</f>
        <v>121868104.00000001</v>
      </c>
      <c r="R117" s="285"/>
      <c r="S117" s="9"/>
      <c r="T117" s="11"/>
      <c r="U117" s="21"/>
      <c r="V117" s="35"/>
      <c r="W117" s="28"/>
    </row>
    <row r="118" spans="1:23" ht="18.600000000000001" x14ac:dyDescent="0.5">
      <c r="A118" s="14">
        <v>89</v>
      </c>
      <c r="B118" s="40" t="s">
        <v>254</v>
      </c>
      <c r="C118" s="59">
        <v>1397575288</v>
      </c>
      <c r="D118" s="40" t="s">
        <v>2</v>
      </c>
      <c r="E118" s="14">
        <v>970323</v>
      </c>
      <c r="F118" s="42">
        <v>6200000</v>
      </c>
      <c r="G118" s="42"/>
      <c r="H118" s="40">
        <v>14405</v>
      </c>
      <c r="I118" s="40"/>
      <c r="J118" s="16" t="s">
        <v>280</v>
      </c>
      <c r="K118" s="16"/>
      <c r="L118" s="96" t="s">
        <v>284</v>
      </c>
      <c r="M118" s="83">
        <v>6200000</v>
      </c>
      <c r="N118" s="40">
        <v>14405</v>
      </c>
      <c r="O118" s="40">
        <v>100</v>
      </c>
      <c r="P118" s="40">
        <f t="shared" si="26"/>
        <v>89931000000</v>
      </c>
      <c r="Q118" s="40">
        <f t="shared" si="27"/>
        <v>98024790000</v>
      </c>
      <c r="R118" s="42">
        <v>6200000</v>
      </c>
      <c r="S118" s="9">
        <f t="shared" ref="S118:S125" si="30">F118-R118</f>
        <v>0</v>
      </c>
      <c r="T118" s="11"/>
      <c r="U118" s="21"/>
      <c r="V118" s="35"/>
      <c r="W118" s="28"/>
    </row>
    <row r="119" spans="1:23" ht="18.600000000000001" x14ac:dyDescent="0.5">
      <c r="A119" s="14">
        <v>90</v>
      </c>
      <c r="B119" s="40" t="s">
        <v>255</v>
      </c>
      <c r="C119" s="59">
        <v>1397577233</v>
      </c>
      <c r="D119" s="40" t="s">
        <v>2</v>
      </c>
      <c r="E119" s="14">
        <v>970350</v>
      </c>
      <c r="F119" s="42">
        <v>2000000</v>
      </c>
      <c r="G119" s="42"/>
      <c r="H119" s="40">
        <v>14821</v>
      </c>
      <c r="I119" s="40"/>
      <c r="J119" s="16" t="s">
        <v>280</v>
      </c>
      <c r="K119" s="16"/>
      <c r="L119" s="96" t="s">
        <v>285</v>
      </c>
      <c r="M119" s="83">
        <v>2000000</v>
      </c>
      <c r="N119" s="40">
        <v>14821</v>
      </c>
      <c r="O119" s="40">
        <v>100</v>
      </c>
      <c r="P119" s="40">
        <f t="shared" si="26"/>
        <v>29842000000</v>
      </c>
      <c r="Q119" s="40">
        <f t="shared" si="27"/>
        <v>32527780000.000004</v>
      </c>
      <c r="R119" s="42">
        <v>2000000</v>
      </c>
      <c r="S119" s="40">
        <f t="shared" si="30"/>
        <v>0</v>
      </c>
      <c r="T119" s="11"/>
      <c r="U119" s="21"/>
      <c r="V119" s="35"/>
      <c r="W119" s="28"/>
    </row>
    <row r="120" spans="1:23" ht="18.600000000000001" x14ac:dyDescent="0.5">
      <c r="A120" s="14">
        <v>91</v>
      </c>
      <c r="B120" s="40" t="s">
        <v>256</v>
      </c>
      <c r="C120" s="59">
        <v>1397578893</v>
      </c>
      <c r="D120" s="40" t="s">
        <v>2</v>
      </c>
      <c r="E120" s="14"/>
      <c r="F120" s="42">
        <v>1500000</v>
      </c>
      <c r="G120" s="42"/>
      <c r="H120" s="40">
        <v>14821</v>
      </c>
      <c r="I120" s="40"/>
      <c r="J120" s="16" t="s">
        <v>280</v>
      </c>
      <c r="K120" s="16"/>
      <c r="L120" s="96" t="s">
        <v>286</v>
      </c>
      <c r="M120" s="83">
        <v>1500000</v>
      </c>
      <c r="N120" s="40">
        <v>14821</v>
      </c>
      <c r="O120" s="40">
        <v>100</v>
      </c>
      <c r="P120" s="40">
        <f t="shared" si="26"/>
        <v>22381500000</v>
      </c>
      <c r="Q120" s="40">
        <f t="shared" si="27"/>
        <v>24395835000</v>
      </c>
      <c r="R120" s="42">
        <v>1500000</v>
      </c>
      <c r="S120" s="40">
        <f t="shared" si="30"/>
        <v>0</v>
      </c>
      <c r="T120" s="11"/>
      <c r="U120" s="21"/>
      <c r="V120" s="35"/>
      <c r="W120" s="28"/>
    </row>
    <row r="121" spans="1:23" ht="18.600000000000001" x14ac:dyDescent="0.5">
      <c r="A121" s="14">
        <v>92</v>
      </c>
      <c r="B121" s="40" t="s">
        <v>268</v>
      </c>
      <c r="C121" s="59">
        <v>1397579633</v>
      </c>
      <c r="D121" s="40" t="s">
        <v>231</v>
      </c>
      <c r="E121" s="14"/>
      <c r="F121" s="42">
        <v>800000</v>
      </c>
      <c r="G121" s="42"/>
      <c r="H121" s="40">
        <v>14821</v>
      </c>
      <c r="I121" s="40"/>
      <c r="J121" s="16" t="s">
        <v>280</v>
      </c>
      <c r="K121" s="16"/>
      <c r="L121" s="96" t="s">
        <v>287</v>
      </c>
      <c r="M121" s="83">
        <v>800000</v>
      </c>
      <c r="N121" s="40">
        <v>14821</v>
      </c>
      <c r="O121" s="40">
        <v>100</v>
      </c>
      <c r="P121" s="40">
        <f t="shared" si="26"/>
        <v>11936800000</v>
      </c>
      <c r="Q121" s="40">
        <f t="shared" si="27"/>
        <v>13011112000.000002</v>
      </c>
      <c r="R121" s="42">
        <v>800000</v>
      </c>
      <c r="S121" s="40">
        <f t="shared" si="30"/>
        <v>0</v>
      </c>
      <c r="T121" s="11"/>
      <c r="U121" s="21"/>
      <c r="V121" s="35"/>
      <c r="W121" s="28"/>
    </row>
    <row r="122" spans="1:23" ht="18.600000000000001" x14ac:dyDescent="0.5">
      <c r="A122" s="14">
        <v>93</v>
      </c>
      <c r="B122" s="40" t="s">
        <v>272</v>
      </c>
      <c r="C122" s="59">
        <v>1397581471</v>
      </c>
      <c r="D122" s="40" t="s">
        <v>231</v>
      </c>
      <c r="E122" s="14"/>
      <c r="F122" s="42">
        <v>800000</v>
      </c>
      <c r="G122" s="42"/>
      <c r="H122" s="40">
        <v>14821</v>
      </c>
      <c r="I122" s="40"/>
      <c r="J122" s="16" t="s">
        <v>280</v>
      </c>
      <c r="K122" s="16"/>
      <c r="L122" s="96" t="s">
        <v>288</v>
      </c>
      <c r="M122" s="83">
        <v>800000</v>
      </c>
      <c r="N122" s="40">
        <v>14821</v>
      </c>
      <c r="O122" s="40">
        <v>100</v>
      </c>
      <c r="P122" s="40">
        <f t="shared" ref="P122:P479" si="31">(O122+N122)*M122</f>
        <v>11936800000</v>
      </c>
      <c r="Q122" s="40">
        <f t="shared" ref="Q122:Q477" si="32">P122*1.09</f>
        <v>13011112000.000002</v>
      </c>
      <c r="R122" s="42">
        <v>800000</v>
      </c>
      <c r="S122" s="40">
        <f t="shared" si="30"/>
        <v>0</v>
      </c>
      <c r="T122" s="11"/>
      <c r="U122" s="21"/>
      <c r="V122" s="35"/>
      <c r="W122" s="28"/>
    </row>
    <row r="123" spans="1:23" ht="18.600000000000001" x14ac:dyDescent="0.5">
      <c r="A123" s="14">
        <v>94</v>
      </c>
      <c r="B123" s="40" t="s">
        <v>272</v>
      </c>
      <c r="C123" s="59">
        <v>1397581479</v>
      </c>
      <c r="D123" s="115" t="s">
        <v>611</v>
      </c>
      <c r="E123" s="14"/>
      <c r="F123" s="40">
        <v>700000</v>
      </c>
      <c r="G123" s="40"/>
      <c r="H123" s="40">
        <v>16554</v>
      </c>
      <c r="I123" s="40"/>
      <c r="J123" s="16" t="s">
        <v>280</v>
      </c>
      <c r="K123" s="16"/>
      <c r="L123" s="97" t="s">
        <v>282</v>
      </c>
      <c r="M123" s="81">
        <v>685070</v>
      </c>
      <c r="N123" s="40">
        <v>16554</v>
      </c>
      <c r="O123" s="40">
        <v>100</v>
      </c>
      <c r="P123" s="40">
        <f t="shared" si="31"/>
        <v>11409155780</v>
      </c>
      <c r="Q123" s="40">
        <f t="shared" si="32"/>
        <v>12435979800.200001</v>
      </c>
      <c r="R123" s="42">
        <v>700000</v>
      </c>
      <c r="S123" s="40">
        <f t="shared" si="30"/>
        <v>0</v>
      </c>
      <c r="T123" s="11"/>
      <c r="U123" s="21"/>
      <c r="V123" s="35"/>
      <c r="W123" s="28"/>
    </row>
    <row r="124" spans="1:23" ht="18.600000000000001" x14ac:dyDescent="0.5">
      <c r="A124" s="14">
        <v>95</v>
      </c>
      <c r="B124" s="40" t="s">
        <v>273</v>
      </c>
      <c r="C124" s="59">
        <v>1397583441</v>
      </c>
      <c r="D124" s="40" t="s">
        <v>2</v>
      </c>
      <c r="E124" s="14"/>
      <c r="F124" s="42">
        <v>800000</v>
      </c>
      <c r="G124" s="42"/>
      <c r="H124" s="40">
        <v>14821</v>
      </c>
      <c r="I124" s="40"/>
      <c r="J124" s="16" t="s">
        <v>280</v>
      </c>
      <c r="K124" s="16"/>
      <c r="L124" s="96" t="s">
        <v>289</v>
      </c>
      <c r="M124" s="83">
        <v>800000</v>
      </c>
      <c r="N124" s="40">
        <v>14821</v>
      </c>
      <c r="O124" s="40">
        <v>100</v>
      </c>
      <c r="P124" s="40">
        <f t="shared" si="31"/>
        <v>11936800000</v>
      </c>
      <c r="Q124" s="40">
        <f t="shared" si="32"/>
        <v>13011112000.000002</v>
      </c>
      <c r="R124" s="42">
        <v>800000</v>
      </c>
      <c r="S124" s="40">
        <f t="shared" si="30"/>
        <v>0</v>
      </c>
      <c r="T124" s="11"/>
      <c r="U124" s="21"/>
      <c r="V124" s="35"/>
      <c r="W124" s="28"/>
    </row>
    <row r="125" spans="1:23" ht="18.600000000000001" x14ac:dyDescent="0.5">
      <c r="A125" s="14">
        <v>96</v>
      </c>
      <c r="B125" s="40" t="s">
        <v>274</v>
      </c>
      <c r="C125" s="282">
        <v>1397584147</v>
      </c>
      <c r="D125" s="284" t="s">
        <v>2</v>
      </c>
      <c r="E125" s="282">
        <v>970516</v>
      </c>
      <c r="F125" s="284">
        <v>600000</v>
      </c>
      <c r="G125" s="37"/>
      <c r="H125" s="284">
        <v>14821</v>
      </c>
      <c r="I125" s="37"/>
      <c r="J125" s="16" t="s">
        <v>280</v>
      </c>
      <c r="K125" s="16"/>
      <c r="L125" s="96" t="s">
        <v>289</v>
      </c>
      <c r="M125" s="83">
        <v>104850</v>
      </c>
      <c r="N125" s="40">
        <v>14821</v>
      </c>
      <c r="O125" s="40">
        <v>100</v>
      </c>
      <c r="P125" s="40">
        <f t="shared" si="31"/>
        <v>1564466850</v>
      </c>
      <c r="Q125" s="40">
        <f t="shared" si="32"/>
        <v>1705268866.5000002</v>
      </c>
      <c r="R125" s="40">
        <v>600000</v>
      </c>
      <c r="S125" s="40">
        <f t="shared" si="30"/>
        <v>0</v>
      </c>
      <c r="T125" s="11"/>
      <c r="U125" s="21"/>
      <c r="V125" s="35"/>
      <c r="W125" s="28"/>
    </row>
    <row r="126" spans="1:23" ht="18.600000000000001" x14ac:dyDescent="0.5">
      <c r="A126" s="14"/>
      <c r="B126" s="40"/>
      <c r="C126" s="283"/>
      <c r="D126" s="285"/>
      <c r="E126" s="283"/>
      <c r="F126" s="285"/>
      <c r="G126" s="42"/>
      <c r="H126" s="285"/>
      <c r="I126" s="42"/>
      <c r="J126" s="16" t="s">
        <v>295</v>
      </c>
      <c r="K126" s="16"/>
      <c r="L126" s="96" t="s">
        <v>298</v>
      </c>
      <c r="M126" s="83">
        <v>495150</v>
      </c>
      <c r="N126" s="40">
        <v>14821</v>
      </c>
      <c r="O126" s="40">
        <v>100</v>
      </c>
      <c r="P126" s="40">
        <f t="shared" si="31"/>
        <v>7388133150</v>
      </c>
      <c r="Q126" s="40">
        <f t="shared" si="32"/>
        <v>8053065133.500001</v>
      </c>
      <c r="R126" s="42"/>
      <c r="S126" s="40"/>
      <c r="T126" s="11"/>
      <c r="U126" s="21"/>
      <c r="V126" s="35"/>
      <c r="W126" s="28"/>
    </row>
    <row r="127" spans="1:23" ht="18.600000000000001" x14ac:dyDescent="0.3">
      <c r="A127" s="14">
        <v>97</v>
      </c>
      <c r="B127" s="40" t="s">
        <v>275</v>
      </c>
      <c r="C127" s="14">
        <v>1397586895</v>
      </c>
      <c r="D127" s="40" t="s">
        <v>2</v>
      </c>
      <c r="E127" s="14">
        <v>970556</v>
      </c>
      <c r="F127" s="42">
        <v>600000</v>
      </c>
      <c r="G127" s="42"/>
      <c r="H127" s="40">
        <v>15735</v>
      </c>
      <c r="I127" s="40"/>
      <c r="J127" s="40" t="s">
        <v>295</v>
      </c>
      <c r="K127" s="40"/>
      <c r="L127" s="96" t="s">
        <v>297</v>
      </c>
      <c r="M127" s="81">
        <v>600000</v>
      </c>
      <c r="N127" s="40">
        <v>15735</v>
      </c>
      <c r="O127" s="40">
        <v>100</v>
      </c>
      <c r="P127" s="40">
        <f t="shared" si="31"/>
        <v>9501000000</v>
      </c>
      <c r="Q127" s="40">
        <f t="shared" si="32"/>
        <v>10356090000</v>
      </c>
      <c r="R127" s="42">
        <v>600000</v>
      </c>
      <c r="S127" s="40">
        <f>F127-R127</f>
        <v>0</v>
      </c>
      <c r="T127" s="11"/>
      <c r="U127" s="21"/>
      <c r="V127" s="35"/>
      <c r="W127" s="28"/>
    </row>
    <row r="128" spans="1:23" ht="18.600000000000001" x14ac:dyDescent="0.3">
      <c r="A128" s="36">
        <v>98</v>
      </c>
      <c r="B128" s="40" t="s">
        <v>276</v>
      </c>
      <c r="C128" s="36">
        <v>1397588203</v>
      </c>
      <c r="D128" s="115" t="s">
        <v>611</v>
      </c>
      <c r="E128" s="14"/>
      <c r="F128" s="40">
        <v>400000</v>
      </c>
      <c r="G128" s="37"/>
      <c r="H128" s="37">
        <v>18846</v>
      </c>
      <c r="I128" s="37"/>
      <c r="J128" s="40" t="s">
        <v>317</v>
      </c>
      <c r="K128" s="40"/>
      <c r="L128" s="97" t="s">
        <v>318</v>
      </c>
      <c r="M128" s="82">
        <v>326140</v>
      </c>
      <c r="N128" s="40">
        <v>18846</v>
      </c>
      <c r="O128" s="40">
        <v>100</v>
      </c>
      <c r="P128" s="40">
        <f t="shared" si="31"/>
        <v>6179048440</v>
      </c>
      <c r="Q128" s="40">
        <f t="shared" si="32"/>
        <v>6735162799.6000004</v>
      </c>
      <c r="R128" s="42">
        <v>400000</v>
      </c>
      <c r="S128" s="40">
        <f>F128-R128</f>
        <v>0</v>
      </c>
      <c r="T128" s="11"/>
      <c r="U128" s="21"/>
      <c r="V128" s="35"/>
      <c r="W128" s="28"/>
    </row>
    <row r="129" spans="1:23" ht="18.600000000000001" x14ac:dyDescent="0.3">
      <c r="A129" s="14">
        <v>99</v>
      </c>
      <c r="B129" s="40" t="s">
        <v>278</v>
      </c>
      <c r="C129" s="14">
        <v>1397588399</v>
      </c>
      <c r="D129" s="40" t="s">
        <v>2</v>
      </c>
      <c r="E129" s="14">
        <v>970588</v>
      </c>
      <c r="F129" s="42">
        <v>600000</v>
      </c>
      <c r="G129" s="42"/>
      <c r="H129" s="40">
        <v>15735</v>
      </c>
      <c r="I129" s="40"/>
      <c r="J129" s="40" t="s">
        <v>295</v>
      </c>
      <c r="K129" s="40"/>
      <c r="L129" s="96" t="s">
        <v>299</v>
      </c>
      <c r="M129" s="81">
        <v>600000</v>
      </c>
      <c r="N129" s="40">
        <v>15735</v>
      </c>
      <c r="O129" s="40">
        <v>100</v>
      </c>
      <c r="P129" s="40">
        <f t="shared" si="31"/>
        <v>9501000000</v>
      </c>
      <c r="Q129" s="40">
        <f t="shared" si="32"/>
        <v>10356090000</v>
      </c>
      <c r="R129" s="42">
        <v>600000</v>
      </c>
      <c r="S129" s="40">
        <f>F129-R129</f>
        <v>0</v>
      </c>
      <c r="T129" s="11"/>
      <c r="U129" s="21"/>
      <c r="V129" s="35"/>
      <c r="W129" s="28"/>
    </row>
    <row r="130" spans="1:23" ht="18.600000000000001" x14ac:dyDescent="0.3">
      <c r="A130" s="282">
        <v>100</v>
      </c>
      <c r="B130" s="284" t="s">
        <v>279</v>
      </c>
      <c r="C130" s="282">
        <v>1397590922</v>
      </c>
      <c r="D130" s="284" t="s">
        <v>2</v>
      </c>
      <c r="E130" s="282"/>
      <c r="F130" s="284">
        <v>400000</v>
      </c>
      <c r="G130" s="37"/>
      <c r="H130" s="284">
        <v>15735</v>
      </c>
      <c r="I130" s="37"/>
      <c r="J130" s="40" t="s">
        <v>295</v>
      </c>
      <c r="K130" s="40"/>
      <c r="L130" s="96" t="s">
        <v>296</v>
      </c>
      <c r="M130" s="81">
        <v>391350</v>
      </c>
      <c r="N130" s="40">
        <v>15735</v>
      </c>
      <c r="O130" s="40">
        <v>100</v>
      </c>
      <c r="P130" s="40">
        <f t="shared" si="31"/>
        <v>6197027250</v>
      </c>
      <c r="Q130" s="40">
        <f t="shared" si="32"/>
        <v>6754759702.500001</v>
      </c>
      <c r="R130" s="42">
        <v>600000</v>
      </c>
      <c r="S130" s="40">
        <f>F130-R130</f>
        <v>-200000</v>
      </c>
      <c r="T130" s="11"/>
      <c r="U130" s="21"/>
      <c r="V130" s="35"/>
      <c r="W130" s="28"/>
    </row>
    <row r="131" spans="1:23" ht="18.600000000000001" x14ac:dyDescent="0.3">
      <c r="A131" s="283"/>
      <c r="B131" s="285"/>
      <c r="C131" s="283"/>
      <c r="D131" s="285"/>
      <c r="E131" s="283"/>
      <c r="F131" s="285"/>
      <c r="G131" s="42"/>
      <c r="H131" s="285"/>
      <c r="I131" s="42"/>
      <c r="J131" s="40" t="s">
        <v>319</v>
      </c>
      <c r="K131" s="40"/>
      <c r="L131" s="96" t="s">
        <v>327</v>
      </c>
      <c r="M131" s="81">
        <v>8650</v>
      </c>
      <c r="N131" s="40">
        <v>15735</v>
      </c>
      <c r="O131" s="40">
        <v>100</v>
      </c>
      <c r="P131" s="40">
        <f t="shared" si="31"/>
        <v>136972750</v>
      </c>
      <c r="Q131" s="40">
        <f t="shared" si="32"/>
        <v>149300297.5</v>
      </c>
      <c r="R131" s="42"/>
      <c r="S131" s="40"/>
      <c r="T131" s="11"/>
      <c r="U131" s="21"/>
      <c r="V131" s="35"/>
      <c r="W131" s="28"/>
    </row>
    <row r="132" spans="1:23" s="53" customFormat="1" ht="21" x14ac:dyDescent="0.65">
      <c r="A132" s="46">
        <v>101</v>
      </c>
      <c r="B132" s="47" t="s">
        <v>290</v>
      </c>
      <c r="C132" s="46">
        <v>1397598118</v>
      </c>
      <c r="D132" s="47" t="s">
        <v>2</v>
      </c>
      <c r="E132" s="46"/>
      <c r="F132" s="48">
        <v>1300000</v>
      </c>
      <c r="G132" s="48"/>
      <c r="H132" s="47">
        <v>29260</v>
      </c>
      <c r="I132" s="47"/>
      <c r="J132" s="47" t="s">
        <v>319</v>
      </c>
      <c r="K132" s="47"/>
      <c r="L132" s="98" t="s">
        <v>320</v>
      </c>
      <c r="M132" s="84">
        <v>1300000</v>
      </c>
      <c r="N132" s="47">
        <v>29260</v>
      </c>
      <c r="O132" s="47">
        <v>100</v>
      </c>
      <c r="P132" s="47">
        <f t="shared" si="31"/>
        <v>38168000000</v>
      </c>
      <c r="Q132" s="47">
        <f t="shared" si="32"/>
        <v>41603120000</v>
      </c>
      <c r="R132" s="48"/>
      <c r="S132" s="47">
        <f>F132-R132</f>
        <v>1300000</v>
      </c>
      <c r="T132" s="49"/>
      <c r="U132" s="50"/>
      <c r="V132" s="51"/>
      <c r="W132" s="52"/>
    </row>
    <row r="133" spans="1:23" s="53" customFormat="1" ht="21" x14ac:dyDescent="0.65">
      <c r="A133" s="293">
        <v>102</v>
      </c>
      <c r="B133" s="294" t="s">
        <v>291</v>
      </c>
      <c r="C133" s="296">
        <v>1397603814</v>
      </c>
      <c r="D133" s="294" t="s">
        <v>2</v>
      </c>
      <c r="E133" s="296"/>
      <c r="F133" s="294">
        <v>1000000</v>
      </c>
      <c r="G133" s="162"/>
      <c r="H133" s="298">
        <v>27200</v>
      </c>
      <c r="I133" s="56"/>
      <c r="J133" s="47" t="s">
        <v>300</v>
      </c>
      <c r="K133" s="47"/>
      <c r="L133" s="98" t="s">
        <v>302</v>
      </c>
      <c r="M133" s="84">
        <v>3610</v>
      </c>
      <c r="N133" s="47">
        <v>27200</v>
      </c>
      <c r="O133" s="47">
        <v>100</v>
      </c>
      <c r="P133" s="47">
        <f>(O133+N133)*M133</f>
        <v>98553000</v>
      </c>
      <c r="Q133" s="47">
        <f>P133*1.09</f>
        <v>107422770.00000001</v>
      </c>
      <c r="R133" s="47"/>
      <c r="S133" s="47">
        <f>F133-R133</f>
        <v>1000000</v>
      </c>
      <c r="T133" s="49"/>
      <c r="U133" s="50"/>
      <c r="V133" s="51"/>
      <c r="W133" s="52"/>
    </row>
    <row r="134" spans="1:23" s="55" customFormat="1" ht="21" x14ac:dyDescent="0.65">
      <c r="A134" s="293"/>
      <c r="B134" s="295"/>
      <c r="C134" s="297"/>
      <c r="D134" s="295"/>
      <c r="E134" s="297"/>
      <c r="F134" s="295"/>
      <c r="G134" s="48"/>
      <c r="H134" s="299"/>
      <c r="I134" s="57"/>
      <c r="J134" s="54" t="s">
        <v>319</v>
      </c>
      <c r="K134" s="54"/>
      <c r="L134" s="99" t="s">
        <v>328</v>
      </c>
      <c r="M134" s="85">
        <v>996390</v>
      </c>
      <c r="N134" s="54">
        <v>27200</v>
      </c>
      <c r="O134" s="54">
        <v>100</v>
      </c>
      <c r="P134" s="54">
        <f>(O134+N134)*M134</f>
        <v>27201447000</v>
      </c>
      <c r="Q134" s="54">
        <f>P134*1.09</f>
        <v>29649577230.000004</v>
      </c>
      <c r="R134" s="54"/>
      <c r="S134" s="54"/>
    </row>
    <row r="135" spans="1:23" s="53" customFormat="1" ht="21" x14ac:dyDescent="0.65">
      <c r="A135" s="293">
        <v>103</v>
      </c>
      <c r="B135" s="300" t="s">
        <v>293</v>
      </c>
      <c r="C135" s="293">
        <v>1397629190</v>
      </c>
      <c r="D135" s="300" t="s">
        <v>2</v>
      </c>
      <c r="E135" s="46"/>
      <c r="F135" s="47">
        <v>2000000</v>
      </c>
      <c r="G135" s="47"/>
      <c r="H135" s="47">
        <v>25700</v>
      </c>
      <c r="I135" s="47"/>
      <c r="J135" s="47" t="s">
        <v>300</v>
      </c>
      <c r="K135" s="47"/>
      <c r="L135" s="98" t="s">
        <v>301</v>
      </c>
      <c r="M135" s="84">
        <v>1981320</v>
      </c>
      <c r="N135" s="47">
        <v>25700</v>
      </c>
      <c r="O135" s="47">
        <v>100</v>
      </c>
      <c r="P135" s="47">
        <f t="shared" si="31"/>
        <v>51118056000</v>
      </c>
      <c r="Q135" s="47">
        <f t="shared" si="32"/>
        <v>55718681040.000008</v>
      </c>
      <c r="R135" s="47"/>
      <c r="S135" s="47">
        <f>F135-R135</f>
        <v>2000000</v>
      </c>
      <c r="T135" s="49"/>
      <c r="U135" s="50"/>
      <c r="V135" s="51"/>
      <c r="W135" s="52"/>
    </row>
    <row r="136" spans="1:23" s="53" customFormat="1" ht="21" x14ac:dyDescent="0.65">
      <c r="A136" s="293"/>
      <c r="B136" s="300"/>
      <c r="C136" s="293"/>
      <c r="D136" s="300"/>
      <c r="E136" s="46"/>
      <c r="F136" s="47"/>
      <c r="G136" s="47"/>
      <c r="H136" s="47"/>
      <c r="I136" s="47"/>
      <c r="J136" s="47" t="s">
        <v>307</v>
      </c>
      <c r="K136" s="47"/>
      <c r="L136" s="98" t="s">
        <v>310</v>
      </c>
      <c r="M136" s="84">
        <v>18680</v>
      </c>
      <c r="N136" s="47">
        <v>25700</v>
      </c>
      <c r="O136" s="47">
        <v>100</v>
      </c>
      <c r="P136" s="47">
        <f t="shared" si="31"/>
        <v>481944000</v>
      </c>
      <c r="Q136" s="47">
        <f t="shared" si="32"/>
        <v>525318960.00000006</v>
      </c>
      <c r="R136" s="47"/>
      <c r="S136" s="47"/>
      <c r="T136" s="49"/>
      <c r="U136" s="50"/>
      <c r="V136" s="51"/>
      <c r="W136" s="52"/>
    </row>
    <row r="137" spans="1:23" s="53" customFormat="1" ht="21" x14ac:dyDescent="0.65">
      <c r="A137" s="46">
        <v>104</v>
      </c>
      <c r="B137" s="47" t="s">
        <v>531</v>
      </c>
      <c r="C137" s="46">
        <v>1397634527</v>
      </c>
      <c r="D137" s="47" t="s">
        <v>231</v>
      </c>
      <c r="E137" s="46"/>
      <c r="F137" s="48">
        <v>1500000</v>
      </c>
      <c r="G137" s="48"/>
      <c r="H137" s="47">
        <v>21466</v>
      </c>
      <c r="I137" s="47"/>
      <c r="J137" s="47" t="s">
        <v>307</v>
      </c>
      <c r="K137" s="47"/>
      <c r="L137" s="98" t="s">
        <v>309</v>
      </c>
      <c r="M137" s="84">
        <v>1467970</v>
      </c>
      <c r="N137" s="47">
        <v>21466</v>
      </c>
      <c r="O137" s="47">
        <v>100</v>
      </c>
      <c r="P137" s="47">
        <f t="shared" si="31"/>
        <v>31658241020</v>
      </c>
      <c r="Q137" s="47">
        <f t="shared" si="32"/>
        <v>34507482711.800003</v>
      </c>
      <c r="R137" s="48"/>
      <c r="S137" s="47">
        <f>F137-R137</f>
        <v>1500000</v>
      </c>
      <c r="T137" s="49"/>
      <c r="U137" s="50"/>
      <c r="V137" s="51"/>
      <c r="W137" s="52"/>
    </row>
    <row r="138" spans="1:23" ht="18.600000000000001" x14ac:dyDescent="0.3">
      <c r="A138" s="282">
        <v>105</v>
      </c>
      <c r="B138" s="284" t="s">
        <v>294</v>
      </c>
      <c r="C138" s="282">
        <v>1397637595</v>
      </c>
      <c r="D138" s="284" t="s">
        <v>2</v>
      </c>
      <c r="E138" s="14"/>
      <c r="F138" s="284">
        <v>3000000</v>
      </c>
      <c r="G138" s="37"/>
      <c r="H138" s="284">
        <v>21466</v>
      </c>
      <c r="I138" s="37"/>
      <c r="J138" s="40" t="s">
        <v>307</v>
      </c>
      <c r="K138" s="40"/>
      <c r="L138" s="96" t="s">
        <v>308</v>
      </c>
      <c r="M138" s="81">
        <v>2972733</v>
      </c>
      <c r="N138" s="40">
        <v>21466</v>
      </c>
      <c r="O138" s="40">
        <v>100</v>
      </c>
      <c r="P138" s="40">
        <f t="shared" si="31"/>
        <v>64109959878</v>
      </c>
      <c r="Q138" s="40">
        <f t="shared" si="32"/>
        <v>69879856267.020004</v>
      </c>
      <c r="R138" s="42"/>
      <c r="S138" s="40">
        <f>F138-R138</f>
        <v>3000000</v>
      </c>
      <c r="T138" s="11"/>
      <c r="U138" s="21"/>
      <c r="V138" s="35"/>
      <c r="W138" s="28"/>
    </row>
    <row r="139" spans="1:23" ht="18.600000000000001" x14ac:dyDescent="0.3">
      <c r="A139" s="283"/>
      <c r="B139" s="285"/>
      <c r="C139" s="283"/>
      <c r="D139" s="285"/>
      <c r="E139" s="14"/>
      <c r="F139" s="285"/>
      <c r="G139" s="42"/>
      <c r="H139" s="285"/>
      <c r="I139" s="42"/>
      <c r="J139" s="40" t="s">
        <v>321</v>
      </c>
      <c r="K139" s="40"/>
      <c r="L139" s="96" t="s">
        <v>323</v>
      </c>
      <c r="M139" s="81">
        <v>27267</v>
      </c>
      <c r="N139" s="40">
        <v>21466</v>
      </c>
      <c r="O139" s="40">
        <v>100</v>
      </c>
      <c r="P139" s="40">
        <f t="shared" si="31"/>
        <v>588040122</v>
      </c>
      <c r="Q139" s="40">
        <f t="shared" si="32"/>
        <v>640963732.98000002</v>
      </c>
      <c r="R139" s="42"/>
      <c r="S139" s="40"/>
      <c r="T139" s="11"/>
      <c r="U139" s="21"/>
      <c r="V139" s="35"/>
      <c r="W139" s="28"/>
    </row>
    <row r="140" spans="1:23" ht="18.600000000000001" x14ac:dyDescent="0.3">
      <c r="A140" s="14">
        <v>106</v>
      </c>
      <c r="B140" s="40" t="s">
        <v>303</v>
      </c>
      <c r="C140" s="14">
        <v>1397638630</v>
      </c>
      <c r="D140" s="40" t="s">
        <v>2</v>
      </c>
      <c r="E140" s="14"/>
      <c r="F140" s="42">
        <v>2800000</v>
      </c>
      <c r="G140" s="42"/>
      <c r="H140" s="40">
        <v>22219</v>
      </c>
      <c r="I140" s="40"/>
      <c r="J140" s="40" t="s">
        <v>324</v>
      </c>
      <c r="K140" s="40"/>
      <c r="L140" s="96">
        <v>4.9014653865588682E-2</v>
      </c>
      <c r="M140" s="81">
        <v>2800000</v>
      </c>
      <c r="N140" s="40">
        <v>22219</v>
      </c>
      <c r="O140" s="40">
        <v>100</v>
      </c>
      <c r="P140" s="40">
        <f t="shared" si="31"/>
        <v>62493200000</v>
      </c>
      <c r="Q140" s="40">
        <f t="shared" si="32"/>
        <v>68117588000.000008</v>
      </c>
      <c r="R140" s="42"/>
      <c r="S140" s="40">
        <f>F140-R140</f>
        <v>2800000</v>
      </c>
      <c r="T140" s="11"/>
      <c r="U140" s="21"/>
      <c r="V140" s="35"/>
      <c r="W140" s="28"/>
    </row>
    <row r="141" spans="1:23" ht="18.600000000000001" x14ac:dyDescent="0.3">
      <c r="A141" s="282">
        <v>107</v>
      </c>
      <c r="B141" s="284" t="s">
        <v>304</v>
      </c>
      <c r="C141" s="282">
        <v>1397640124</v>
      </c>
      <c r="D141" s="115" t="s">
        <v>611</v>
      </c>
      <c r="E141" s="14"/>
      <c r="F141" s="284">
        <v>1500000</v>
      </c>
      <c r="G141" s="37"/>
      <c r="H141" s="284">
        <v>26324</v>
      </c>
      <c r="I141" s="37"/>
      <c r="J141" s="40" t="s">
        <v>324</v>
      </c>
      <c r="K141" s="40"/>
      <c r="L141" s="97" t="s">
        <v>329</v>
      </c>
      <c r="M141" s="81">
        <v>723264</v>
      </c>
      <c r="N141" s="40">
        <v>26324</v>
      </c>
      <c r="O141" s="40">
        <v>0</v>
      </c>
      <c r="P141" s="40">
        <f t="shared" si="31"/>
        <v>19039201536</v>
      </c>
      <c r="Q141" s="40">
        <f t="shared" si="32"/>
        <v>20752729674.240002</v>
      </c>
      <c r="R141" s="42"/>
      <c r="S141" s="40">
        <f>F141-R141</f>
        <v>1500000</v>
      </c>
      <c r="T141" s="11"/>
      <c r="U141" s="21"/>
      <c r="V141" s="35"/>
      <c r="W141" s="28"/>
    </row>
    <row r="142" spans="1:23" ht="18.75" customHeight="1" x14ac:dyDescent="0.3">
      <c r="A142" s="291"/>
      <c r="B142" s="292"/>
      <c r="C142" s="291"/>
      <c r="D142" s="152"/>
      <c r="E142" s="14"/>
      <c r="F142" s="292"/>
      <c r="G142" s="58"/>
      <c r="H142" s="292"/>
      <c r="I142" s="42"/>
      <c r="J142" s="40" t="s">
        <v>331</v>
      </c>
      <c r="K142" s="40"/>
      <c r="L142" s="97" t="s">
        <v>332</v>
      </c>
      <c r="M142" s="81">
        <v>759211</v>
      </c>
      <c r="N142" s="40">
        <v>26324</v>
      </c>
      <c r="O142" s="40"/>
      <c r="P142" s="40">
        <f t="shared" si="31"/>
        <v>19985470364</v>
      </c>
      <c r="Q142" s="40"/>
      <c r="R142" s="42"/>
      <c r="S142" s="40"/>
      <c r="T142" s="11"/>
      <c r="U142" s="21"/>
      <c r="V142" s="35"/>
      <c r="W142" s="28"/>
    </row>
    <row r="143" spans="1:23" ht="18.75" customHeight="1" x14ac:dyDescent="0.3">
      <c r="A143" s="283"/>
      <c r="B143" s="285"/>
      <c r="C143" s="283"/>
      <c r="D143" s="151"/>
      <c r="E143" s="14"/>
      <c r="F143" s="285"/>
      <c r="G143" s="42"/>
      <c r="H143" s="285"/>
      <c r="I143" s="42"/>
      <c r="J143" s="40" t="s">
        <v>363</v>
      </c>
      <c r="K143" s="40"/>
      <c r="L143" s="97" t="s">
        <v>367</v>
      </c>
      <c r="M143" s="81">
        <v>17525</v>
      </c>
      <c r="N143" s="40">
        <v>26324</v>
      </c>
      <c r="O143" s="40"/>
      <c r="P143" s="40">
        <f t="shared" si="31"/>
        <v>461328100</v>
      </c>
      <c r="Q143" s="40"/>
      <c r="R143" s="42"/>
      <c r="S143" s="40"/>
      <c r="T143" s="11"/>
      <c r="U143" s="21"/>
      <c r="V143" s="35"/>
      <c r="W143" s="28"/>
    </row>
    <row r="144" spans="1:23" ht="18.75" customHeight="1" x14ac:dyDescent="0.3">
      <c r="A144" s="14">
        <v>108</v>
      </c>
      <c r="B144" s="40" t="s">
        <v>304</v>
      </c>
      <c r="C144" s="14">
        <v>1397640138</v>
      </c>
      <c r="D144" s="45" t="s">
        <v>2</v>
      </c>
      <c r="E144" s="14"/>
      <c r="F144" s="42">
        <v>5000000</v>
      </c>
      <c r="G144" s="42"/>
      <c r="H144" s="40">
        <v>22839</v>
      </c>
      <c r="I144" s="40"/>
      <c r="J144" s="40" t="s">
        <v>321</v>
      </c>
      <c r="K144" s="40"/>
      <c r="L144" s="96" t="s">
        <v>322</v>
      </c>
      <c r="M144" s="81">
        <v>5000000</v>
      </c>
      <c r="N144" s="40">
        <v>22839</v>
      </c>
      <c r="O144" s="40">
        <v>100</v>
      </c>
      <c r="P144" s="40">
        <f t="shared" si="31"/>
        <v>114695000000</v>
      </c>
      <c r="Q144" s="40">
        <f t="shared" si="32"/>
        <v>125017550000.00002</v>
      </c>
      <c r="R144" s="42"/>
      <c r="S144" s="40">
        <f>F144-R144</f>
        <v>5000000</v>
      </c>
      <c r="T144" s="11"/>
      <c r="U144" s="21"/>
      <c r="V144" s="35"/>
      <c r="W144" s="28"/>
    </row>
    <row r="145" spans="1:23" ht="18.75" customHeight="1" x14ac:dyDescent="0.3">
      <c r="A145" s="14">
        <v>109</v>
      </c>
      <c r="B145" s="40" t="s">
        <v>530</v>
      </c>
      <c r="C145" s="14">
        <v>1397640946</v>
      </c>
      <c r="D145" s="40" t="s">
        <v>2</v>
      </c>
      <c r="E145" s="14"/>
      <c r="F145" s="42">
        <v>2500000</v>
      </c>
      <c r="G145" s="42"/>
      <c r="H145" s="40">
        <v>23835</v>
      </c>
      <c r="I145" s="40"/>
      <c r="J145" s="40" t="s">
        <v>324</v>
      </c>
      <c r="K145" s="40"/>
      <c r="L145" s="96" t="s">
        <v>325</v>
      </c>
      <c r="M145" s="81">
        <v>2500000</v>
      </c>
      <c r="N145" s="40">
        <v>23835</v>
      </c>
      <c r="O145" s="40">
        <v>100</v>
      </c>
      <c r="P145" s="40">
        <f t="shared" si="31"/>
        <v>59837500000</v>
      </c>
      <c r="Q145" s="40">
        <f t="shared" si="32"/>
        <v>65222875000.000008</v>
      </c>
      <c r="R145" s="42"/>
      <c r="S145" s="40">
        <f>F145-R145</f>
        <v>2500000</v>
      </c>
      <c r="T145" s="11"/>
      <c r="U145" s="21"/>
      <c r="V145" s="35"/>
      <c r="W145" s="28"/>
    </row>
    <row r="146" spans="1:23" ht="18.75" customHeight="1" x14ac:dyDescent="0.3">
      <c r="A146" s="282">
        <v>111</v>
      </c>
      <c r="B146" s="284" t="s">
        <v>305</v>
      </c>
      <c r="C146" s="282">
        <v>1397645604</v>
      </c>
      <c r="D146" s="153" t="s">
        <v>2</v>
      </c>
      <c r="E146" s="14"/>
      <c r="F146" s="284">
        <v>4000000</v>
      </c>
      <c r="G146" s="37"/>
      <c r="H146" s="284">
        <v>23835</v>
      </c>
      <c r="I146" s="37"/>
      <c r="J146" s="40" t="s">
        <v>324</v>
      </c>
      <c r="K146" s="40"/>
      <c r="L146" s="96" t="s">
        <v>326</v>
      </c>
      <c r="M146" s="81">
        <v>1496840</v>
      </c>
      <c r="N146" s="40">
        <v>23835</v>
      </c>
      <c r="O146" s="40">
        <v>100</v>
      </c>
      <c r="P146" s="40">
        <f t="shared" si="31"/>
        <v>35826865400</v>
      </c>
      <c r="Q146" s="40">
        <f t="shared" si="32"/>
        <v>39051283286</v>
      </c>
      <c r="R146" s="42"/>
      <c r="S146" s="40">
        <f>F146-R146</f>
        <v>4000000</v>
      </c>
      <c r="T146" s="11"/>
      <c r="U146" s="21"/>
      <c r="V146" s="35"/>
      <c r="W146" s="28"/>
    </row>
    <row r="147" spans="1:23" ht="18.75" customHeight="1" x14ac:dyDescent="0.3">
      <c r="A147" s="283"/>
      <c r="B147" s="285"/>
      <c r="C147" s="283"/>
      <c r="D147" s="154"/>
      <c r="E147" s="14"/>
      <c r="F147" s="285"/>
      <c r="G147" s="42"/>
      <c r="H147" s="285"/>
      <c r="I147" s="42"/>
      <c r="J147" s="40" t="s">
        <v>315</v>
      </c>
      <c r="K147" s="40"/>
      <c r="L147" s="96" t="s">
        <v>315</v>
      </c>
      <c r="M147" s="81">
        <v>2503160</v>
      </c>
      <c r="N147" s="40">
        <v>23835</v>
      </c>
      <c r="O147" s="40"/>
      <c r="P147" s="40">
        <f>N147*M147</f>
        <v>59662818600</v>
      </c>
      <c r="Q147" s="40">
        <f t="shared" si="32"/>
        <v>65032472274.000008</v>
      </c>
      <c r="R147" s="42"/>
      <c r="S147" s="40"/>
      <c r="T147" s="11"/>
      <c r="U147" s="21"/>
      <c r="V147" s="35"/>
      <c r="W147" s="28"/>
    </row>
    <row r="148" spans="1:23" ht="18.75" customHeight="1" x14ac:dyDescent="0.3">
      <c r="A148" s="14">
        <v>112</v>
      </c>
      <c r="B148" s="40" t="s">
        <v>306</v>
      </c>
      <c r="C148" s="14">
        <v>1397648377</v>
      </c>
      <c r="D148" s="40" t="s">
        <v>2</v>
      </c>
      <c r="E148" s="14"/>
      <c r="F148" s="42">
        <v>5000000</v>
      </c>
      <c r="G148" s="42"/>
      <c r="H148" s="40">
        <v>24669</v>
      </c>
      <c r="I148" s="40"/>
      <c r="J148" s="40" t="s">
        <v>315</v>
      </c>
      <c r="K148" s="40"/>
      <c r="L148" s="96" t="s">
        <v>334</v>
      </c>
      <c r="M148" s="81">
        <v>5000000</v>
      </c>
      <c r="N148" s="40">
        <v>24669</v>
      </c>
      <c r="O148" s="40"/>
      <c r="P148" s="40">
        <f t="shared" si="31"/>
        <v>123345000000</v>
      </c>
      <c r="Q148" s="40">
        <f t="shared" si="32"/>
        <v>134446050000.00002</v>
      </c>
      <c r="R148" s="42"/>
      <c r="S148" s="40">
        <f t="shared" ref="S148:S215" si="33">F148-R148</f>
        <v>5000000</v>
      </c>
      <c r="T148" s="11"/>
      <c r="U148" s="21"/>
      <c r="V148" s="35"/>
      <c r="W148" s="28"/>
    </row>
    <row r="149" spans="1:23" ht="18.75" customHeight="1" x14ac:dyDescent="0.3">
      <c r="A149" s="59">
        <v>113</v>
      </c>
      <c r="B149" s="45" t="s">
        <v>311</v>
      </c>
      <c r="C149" s="61">
        <v>1397651258</v>
      </c>
      <c r="D149" s="45" t="s">
        <v>2</v>
      </c>
      <c r="E149" s="59"/>
      <c r="F149" s="60">
        <v>6000000</v>
      </c>
      <c r="G149" s="60"/>
      <c r="H149" s="45">
        <v>26449</v>
      </c>
      <c r="I149" s="45"/>
      <c r="J149" s="45" t="s">
        <v>315</v>
      </c>
      <c r="K149" s="45"/>
      <c r="L149" s="100" t="s">
        <v>333</v>
      </c>
      <c r="M149" s="81">
        <v>6000000</v>
      </c>
      <c r="N149" s="40">
        <v>26449</v>
      </c>
      <c r="O149" s="40"/>
      <c r="P149" s="40">
        <f t="shared" si="31"/>
        <v>158694000000</v>
      </c>
      <c r="Q149" s="40">
        <f t="shared" si="32"/>
        <v>172976460000</v>
      </c>
      <c r="R149" s="42"/>
      <c r="S149" s="40">
        <f t="shared" si="33"/>
        <v>6000000</v>
      </c>
      <c r="T149" s="11"/>
      <c r="U149" s="21"/>
      <c r="V149" s="35"/>
      <c r="W149" s="28"/>
    </row>
    <row r="150" spans="1:23" ht="18.75" customHeight="1" x14ac:dyDescent="0.3">
      <c r="A150" s="14">
        <v>114</v>
      </c>
      <c r="B150" s="40" t="s">
        <v>312</v>
      </c>
      <c r="C150" s="14">
        <v>1397652398</v>
      </c>
      <c r="D150" s="40" t="s">
        <v>2</v>
      </c>
      <c r="E150" s="14"/>
      <c r="F150" s="42">
        <v>3900000</v>
      </c>
      <c r="G150" s="42"/>
      <c r="H150" s="40">
        <v>27569</v>
      </c>
      <c r="I150" s="40"/>
      <c r="J150" s="40" t="s">
        <v>315</v>
      </c>
      <c r="K150" s="40"/>
      <c r="L150" s="96" t="s">
        <v>337</v>
      </c>
      <c r="M150" s="81">
        <v>3900000</v>
      </c>
      <c r="N150" s="40">
        <v>27569</v>
      </c>
      <c r="O150" s="40"/>
      <c r="P150" s="40">
        <f t="shared" si="31"/>
        <v>107519100000</v>
      </c>
      <c r="Q150" s="40">
        <f t="shared" si="32"/>
        <v>117195819000.00002</v>
      </c>
      <c r="R150" s="42"/>
      <c r="S150" s="40">
        <f t="shared" si="33"/>
        <v>3900000</v>
      </c>
      <c r="T150" s="11"/>
      <c r="U150" s="21"/>
      <c r="V150" s="35"/>
      <c r="W150" s="28"/>
    </row>
    <row r="151" spans="1:23" ht="18.75" customHeight="1" x14ac:dyDescent="0.3">
      <c r="A151" s="303">
        <v>115</v>
      </c>
      <c r="B151" s="45" t="s">
        <v>645</v>
      </c>
      <c r="C151" s="318">
        <v>1397654291</v>
      </c>
      <c r="D151" s="156" t="s">
        <v>2</v>
      </c>
      <c r="E151" s="303"/>
      <c r="F151" s="316">
        <v>5000000</v>
      </c>
      <c r="G151" s="163"/>
      <c r="H151" s="316">
        <v>26152</v>
      </c>
      <c r="I151" s="316"/>
      <c r="J151" s="45" t="s">
        <v>335</v>
      </c>
      <c r="K151" s="45"/>
      <c r="L151" s="100" t="s">
        <v>336</v>
      </c>
      <c r="M151" s="81">
        <v>5000000</v>
      </c>
      <c r="N151" s="40">
        <v>26152</v>
      </c>
      <c r="O151" s="40"/>
      <c r="P151" s="40">
        <f t="shared" si="31"/>
        <v>130760000000</v>
      </c>
      <c r="Q151" s="40">
        <f t="shared" si="32"/>
        <v>142528400000</v>
      </c>
      <c r="R151" s="42"/>
      <c r="S151" s="40">
        <f t="shared" si="33"/>
        <v>5000000</v>
      </c>
      <c r="T151" s="11"/>
      <c r="U151" s="21"/>
      <c r="V151" s="35"/>
      <c r="W151" s="28"/>
    </row>
    <row r="152" spans="1:23" ht="18.75" customHeight="1" x14ac:dyDescent="0.3">
      <c r="A152" s="304"/>
      <c r="B152" s="45" t="s">
        <v>339</v>
      </c>
      <c r="C152" s="319"/>
      <c r="D152" s="157"/>
      <c r="E152" s="304"/>
      <c r="F152" s="317"/>
      <c r="G152" s="60"/>
      <c r="H152" s="317"/>
      <c r="I152" s="317"/>
      <c r="J152" s="45" t="s">
        <v>339</v>
      </c>
      <c r="K152" s="45"/>
      <c r="L152" s="100" t="s">
        <v>340</v>
      </c>
      <c r="M152" s="81">
        <v>158674</v>
      </c>
      <c r="N152" s="40">
        <v>26152</v>
      </c>
      <c r="O152" s="40"/>
      <c r="P152" s="40">
        <f t="shared" si="31"/>
        <v>4149642448</v>
      </c>
      <c r="Q152" s="40">
        <f t="shared" si="32"/>
        <v>4523110268.3200006</v>
      </c>
      <c r="R152" s="42"/>
      <c r="S152" s="40"/>
      <c r="T152" s="11"/>
      <c r="U152" s="21"/>
      <c r="V152" s="35"/>
      <c r="W152" s="28"/>
    </row>
    <row r="153" spans="1:23" ht="18.75" customHeight="1" x14ac:dyDescent="0.3">
      <c r="A153" s="59">
        <v>116</v>
      </c>
      <c r="B153" s="45" t="s">
        <v>313</v>
      </c>
      <c r="C153" s="59">
        <v>1397656722</v>
      </c>
      <c r="D153" s="45" t="s">
        <v>2</v>
      </c>
      <c r="E153" s="59"/>
      <c r="F153" s="60">
        <v>8000000</v>
      </c>
      <c r="G153" s="60"/>
      <c r="H153" s="45">
        <v>26152</v>
      </c>
      <c r="I153" s="45"/>
      <c r="J153" s="45" t="s">
        <v>339</v>
      </c>
      <c r="K153" s="45"/>
      <c r="L153" s="100" t="s">
        <v>342</v>
      </c>
      <c r="M153" s="81">
        <v>3775003</v>
      </c>
      <c r="N153" s="40">
        <v>26152</v>
      </c>
      <c r="O153" s="40"/>
      <c r="P153" s="40">
        <f t="shared" si="31"/>
        <v>98723878456</v>
      </c>
      <c r="Q153" s="40">
        <f t="shared" si="32"/>
        <v>107609027517.04001</v>
      </c>
      <c r="R153" s="42"/>
      <c r="S153" s="40">
        <f t="shared" si="33"/>
        <v>8000000</v>
      </c>
      <c r="T153" s="11"/>
      <c r="U153" s="21"/>
      <c r="V153" s="35"/>
      <c r="W153" s="28"/>
    </row>
    <row r="154" spans="1:23" ht="18.75" customHeight="1" x14ac:dyDescent="0.3">
      <c r="A154" s="59">
        <v>117</v>
      </c>
      <c r="B154" s="45" t="s">
        <v>314</v>
      </c>
      <c r="C154" s="61">
        <v>1397657699</v>
      </c>
      <c r="D154" s="45" t="s">
        <v>2</v>
      </c>
      <c r="E154" s="59"/>
      <c r="F154" s="60">
        <v>6500000</v>
      </c>
      <c r="G154" s="60"/>
      <c r="H154" s="45">
        <v>26152</v>
      </c>
      <c r="I154" s="45"/>
      <c r="J154" s="45" t="s">
        <v>339</v>
      </c>
      <c r="K154" s="45"/>
      <c r="L154" s="100" t="s">
        <v>343</v>
      </c>
      <c r="M154" s="81">
        <v>6500000</v>
      </c>
      <c r="N154" s="40">
        <v>26152</v>
      </c>
      <c r="O154" s="40"/>
      <c r="P154" s="40">
        <f t="shared" si="31"/>
        <v>169988000000</v>
      </c>
      <c r="Q154" s="40">
        <f t="shared" si="32"/>
        <v>185286920000</v>
      </c>
      <c r="R154" s="42"/>
      <c r="S154" s="40">
        <f t="shared" si="33"/>
        <v>6500000</v>
      </c>
      <c r="T154" s="11"/>
      <c r="U154" s="21"/>
      <c r="V154" s="35"/>
      <c r="W154" s="28"/>
    </row>
    <row r="155" spans="1:23" ht="18.75" customHeight="1" x14ac:dyDescent="0.3">
      <c r="A155" s="303">
        <v>118</v>
      </c>
      <c r="B155" s="316" t="s">
        <v>315</v>
      </c>
      <c r="C155" s="303">
        <v>1397660336</v>
      </c>
      <c r="D155" s="156" t="s">
        <v>2</v>
      </c>
      <c r="E155" s="303"/>
      <c r="F155" s="316">
        <v>8000000</v>
      </c>
      <c r="G155" s="163"/>
      <c r="H155" s="316">
        <v>26777</v>
      </c>
      <c r="I155" s="316"/>
      <c r="J155" s="45" t="s">
        <v>339</v>
      </c>
      <c r="K155" s="45"/>
      <c r="L155" s="100" t="s">
        <v>341</v>
      </c>
      <c r="M155" s="81">
        <v>7263781</v>
      </c>
      <c r="N155" s="40">
        <v>26777</v>
      </c>
      <c r="O155" s="40"/>
      <c r="P155" s="40">
        <f t="shared" si="31"/>
        <v>194502263837</v>
      </c>
      <c r="Q155" s="40"/>
      <c r="R155" s="42"/>
      <c r="S155" s="40">
        <f t="shared" si="33"/>
        <v>8000000</v>
      </c>
      <c r="T155" s="11"/>
      <c r="U155" s="21"/>
      <c r="V155" s="35"/>
      <c r="W155" s="28"/>
    </row>
    <row r="156" spans="1:23" ht="18.75" customHeight="1" x14ac:dyDescent="0.3">
      <c r="A156" s="304"/>
      <c r="B156" s="317"/>
      <c r="C156" s="304"/>
      <c r="D156" s="157"/>
      <c r="E156" s="304"/>
      <c r="F156" s="317"/>
      <c r="G156" s="60"/>
      <c r="H156" s="317"/>
      <c r="I156" s="317"/>
      <c r="J156" s="45" t="s">
        <v>348</v>
      </c>
      <c r="K156" s="45"/>
      <c r="L156" s="100" t="s">
        <v>353</v>
      </c>
      <c r="M156" s="81">
        <v>736219</v>
      </c>
      <c r="N156" s="40">
        <v>26777</v>
      </c>
      <c r="O156" s="40"/>
      <c r="P156" s="40">
        <f t="shared" si="31"/>
        <v>19713736163</v>
      </c>
      <c r="Q156" s="40"/>
      <c r="R156" s="42"/>
      <c r="S156" s="40"/>
      <c r="T156" s="11"/>
      <c r="U156" s="21"/>
      <c r="V156" s="35"/>
      <c r="W156" s="28"/>
    </row>
    <row r="157" spans="1:23" ht="18.75" customHeight="1" x14ac:dyDescent="0.3">
      <c r="A157" s="14">
        <v>119</v>
      </c>
      <c r="B157" s="40" t="s">
        <v>316</v>
      </c>
      <c r="C157" s="14">
        <v>1398662093</v>
      </c>
      <c r="D157" s="40" t="s">
        <v>2</v>
      </c>
      <c r="E157" s="14"/>
      <c r="F157" s="42">
        <v>7000000</v>
      </c>
      <c r="G157" s="42"/>
      <c r="H157" s="40">
        <v>30606</v>
      </c>
      <c r="I157" s="40"/>
      <c r="J157" s="40" t="s">
        <v>348</v>
      </c>
      <c r="K157" s="40"/>
      <c r="L157" s="96" t="s">
        <v>349</v>
      </c>
      <c r="M157" s="81">
        <v>7000000</v>
      </c>
      <c r="N157" s="40">
        <v>30606</v>
      </c>
      <c r="O157" s="40"/>
      <c r="P157" s="40">
        <f t="shared" si="31"/>
        <v>214242000000</v>
      </c>
      <c r="Q157" s="40"/>
      <c r="R157" s="42"/>
      <c r="S157" s="40">
        <f t="shared" si="33"/>
        <v>7000000</v>
      </c>
      <c r="T157" s="11"/>
      <c r="U157" s="21"/>
      <c r="V157" s="35"/>
      <c r="W157" s="28"/>
    </row>
    <row r="158" spans="1:23" ht="18.75" customHeight="1" x14ac:dyDescent="0.3">
      <c r="A158" s="14">
        <v>120</v>
      </c>
      <c r="B158" s="40" t="s">
        <v>330</v>
      </c>
      <c r="C158" s="14">
        <v>1398663150</v>
      </c>
      <c r="D158" s="40" t="s">
        <v>2</v>
      </c>
      <c r="E158" s="14"/>
      <c r="F158" s="42">
        <v>1000000</v>
      </c>
      <c r="G158" s="42"/>
      <c r="H158" s="40">
        <v>32609</v>
      </c>
      <c r="I158" s="40"/>
      <c r="J158" s="40" t="s">
        <v>348</v>
      </c>
      <c r="K158" s="40"/>
      <c r="L158" s="96" t="s">
        <v>350</v>
      </c>
      <c r="M158" s="81">
        <v>1000000</v>
      </c>
      <c r="N158" s="40">
        <v>32609</v>
      </c>
      <c r="O158" s="40"/>
      <c r="P158" s="40">
        <f t="shared" si="31"/>
        <v>32609000000</v>
      </c>
      <c r="Q158" s="40"/>
      <c r="R158" s="42"/>
      <c r="S158" s="40">
        <f t="shared" si="33"/>
        <v>1000000</v>
      </c>
      <c r="T158" s="11"/>
      <c r="U158" s="21"/>
      <c r="V158" s="35"/>
      <c r="W158" s="28"/>
    </row>
    <row r="159" spans="1:23" ht="18.75" customHeight="1" x14ac:dyDescent="0.3">
      <c r="A159" s="282">
        <v>121</v>
      </c>
      <c r="B159" s="284" t="s">
        <v>338</v>
      </c>
      <c r="C159" s="282">
        <v>1398667400</v>
      </c>
      <c r="D159" s="153" t="s">
        <v>2</v>
      </c>
      <c r="E159" s="14"/>
      <c r="F159" s="284">
        <v>5000000</v>
      </c>
      <c r="G159" s="37"/>
      <c r="H159" s="284">
        <v>28999</v>
      </c>
      <c r="I159" s="284"/>
      <c r="J159" s="40" t="s">
        <v>348</v>
      </c>
      <c r="K159" s="40"/>
      <c r="L159" s="96" t="s">
        <v>351</v>
      </c>
      <c r="M159" s="81">
        <v>2461757</v>
      </c>
      <c r="N159" s="40">
        <v>28999</v>
      </c>
      <c r="O159" s="40"/>
      <c r="P159" s="40">
        <f t="shared" si="31"/>
        <v>71388491243</v>
      </c>
      <c r="Q159" s="40"/>
      <c r="R159" s="42"/>
      <c r="S159" s="40">
        <f t="shared" si="33"/>
        <v>5000000</v>
      </c>
      <c r="T159" s="11"/>
      <c r="U159" s="21"/>
      <c r="V159" s="35"/>
      <c r="W159" s="28"/>
    </row>
    <row r="160" spans="1:23" ht="18.75" customHeight="1" x14ac:dyDescent="0.3">
      <c r="A160" s="283"/>
      <c r="B160" s="285"/>
      <c r="C160" s="283"/>
      <c r="D160" s="154"/>
      <c r="E160" s="14"/>
      <c r="F160" s="285"/>
      <c r="G160" s="42"/>
      <c r="H160" s="285"/>
      <c r="I160" s="285"/>
      <c r="J160" s="40" t="s">
        <v>363</v>
      </c>
      <c r="K160" s="40"/>
      <c r="L160" s="96" t="s">
        <v>371</v>
      </c>
      <c r="M160" s="81">
        <v>2538243</v>
      </c>
      <c r="N160" s="40">
        <v>28999</v>
      </c>
      <c r="O160" s="40"/>
      <c r="P160" s="40">
        <f t="shared" si="31"/>
        <v>73606508757</v>
      </c>
      <c r="Q160" s="40"/>
      <c r="R160" s="42"/>
      <c r="S160" s="40"/>
      <c r="T160" s="11"/>
      <c r="U160" s="21"/>
      <c r="V160" s="35"/>
      <c r="W160" s="28"/>
    </row>
    <row r="161" spans="1:23" ht="18.75" customHeight="1" x14ac:dyDescent="0.3">
      <c r="A161" s="14">
        <v>122</v>
      </c>
      <c r="B161" s="40" t="s">
        <v>344</v>
      </c>
      <c r="C161" s="14">
        <v>1398670832</v>
      </c>
      <c r="D161" s="40" t="s">
        <v>2</v>
      </c>
      <c r="E161" s="14"/>
      <c r="F161" s="42">
        <v>4000000</v>
      </c>
      <c r="G161" s="42"/>
      <c r="H161" s="40">
        <v>28882</v>
      </c>
      <c r="I161" s="40"/>
      <c r="J161" s="40" t="s">
        <v>363</v>
      </c>
      <c r="K161" s="40"/>
      <c r="L161" s="96" t="s">
        <v>364</v>
      </c>
      <c r="M161" s="81">
        <v>4000000</v>
      </c>
      <c r="N161" s="40">
        <v>28882</v>
      </c>
      <c r="O161" s="40"/>
      <c r="P161" s="40">
        <f t="shared" si="31"/>
        <v>115528000000</v>
      </c>
      <c r="Q161" s="40"/>
      <c r="R161" s="42"/>
      <c r="S161" s="40">
        <f t="shared" si="33"/>
        <v>4000000</v>
      </c>
      <c r="T161" s="11"/>
      <c r="U161" s="21"/>
      <c r="V161" s="35"/>
      <c r="W161" s="28"/>
    </row>
    <row r="162" spans="1:23" ht="18.75" customHeight="1" x14ac:dyDescent="0.3">
      <c r="A162" s="282">
        <v>123</v>
      </c>
      <c r="B162" s="284" t="s">
        <v>345</v>
      </c>
      <c r="C162" s="318">
        <v>1398673753</v>
      </c>
      <c r="D162" s="153" t="s">
        <v>2</v>
      </c>
      <c r="E162" s="14"/>
      <c r="F162" s="284">
        <v>3500000</v>
      </c>
      <c r="G162" s="37"/>
      <c r="H162" s="284">
        <v>28882</v>
      </c>
      <c r="I162" s="284"/>
      <c r="J162" s="40" t="s">
        <v>348</v>
      </c>
      <c r="K162" s="40"/>
      <c r="L162" s="96" t="s">
        <v>352</v>
      </c>
      <c r="M162" s="81">
        <v>2441750</v>
      </c>
      <c r="N162" s="40">
        <v>28882</v>
      </c>
      <c r="O162" s="40"/>
      <c r="P162" s="40">
        <f t="shared" si="31"/>
        <v>70522623500</v>
      </c>
      <c r="Q162" s="40"/>
      <c r="R162" s="42"/>
      <c r="S162" s="40">
        <f t="shared" si="33"/>
        <v>3500000</v>
      </c>
      <c r="T162" s="11"/>
      <c r="U162" s="21"/>
      <c r="V162" s="35"/>
      <c r="W162" s="28"/>
    </row>
    <row r="163" spans="1:23" ht="18.75" customHeight="1" x14ac:dyDescent="0.3">
      <c r="A163" s="283"/>
      <c r="B163" s="285"/>
      <c r="C163" s="319"/>
      <c r="D163" s="154"/>
      <c r="E163" s="14"/>
      <c r="F163" s="285"/>
      <c r="G163" s="42"/>
      <c r="H163" s="285"/>
      <c r="I163" s="285"/>
      <c r="J163" s="40" t="s">
        <v>363</v>
      </c>
      <c r="K163" s="40"/>
      <c r="L163" s="96" t="s">
        <v>370</v>
      </c>
      <c r="M163" s="81">
        <v>1058250</v>
      </c>
      <c r="N163" s="40">
        <v>28882</v>
      </c>
      <c r="O163" s="40"/>
      <c r="P163" s="40">
        <f t="shared" si="31"/>
        <v>30564376500</v>
      </c>
      <c r="Q163" s="40"/>
      <c r="R163" s="42"/>
      <c r="S163" s="40"/>
      <c r="T163" s="11"/>
      <c r="U163" s="21"/>
      <c r="V163" s="35"/>
      <c r="W163" s="28"/>
    </row>
    <row r="164" spans="1:23" ht="18.75" customHeight="1" x14ac:dyDescent="0.3">
      <c r="A164" s="14">
        <v>124</v>
      </c>
      <c r="B164" s="40" t="s">
        <v>346</v>
      </c>
      <c r="C164" s="14">
        <v>1398678087</v>
      </c>
      <c r="D164" s="40" t="s">
        <v>2</v>
      </c>
      <c r="E164" s="14"/>
      <c r="F164" s="42">
        <v>3300000</v>
      </c>
      <c r="G164" s="42"/>
      <c r="H164" s="40">
        <v>28333</v>
      </c>
      <c r="I164" s="40"/>
      <c r="J164" s="40" t="s">
        <v>363</v>
      </c>
      <c r="K164" s="40"/>
      <c r="L164" s="96" t="s">
        <v>369</v>
      </c>
      <c r="M164" s="81">
        <v>3300000</v>
      </c>
      <c r="N164" s="40">
        <v>28333</v>
      </c>
      <c r="O164" s="40"/>
      <c r="P164" s="40">
        <f t="shared" si="31"/>
        <v>93498900000</v>
      </c>
      <c r="Q164" s="40"/>
      <c r="R164" s="42"/>
      <c r="S164" s="40">
        <f t="shared" si="33"/>
        <v>3300000</v>
      </c>
      <c r="T164" s="11"/>
      <c r="U164" s="21"/>
      <c r="V164" s="35"/>
      <c r="W164" s="28"/>
    </row>
    <row r="165" spans="1:23" ht="18.75" customHeight="1" x14ac:dyDescent="0.3">
      <c r="A165" s="282">
        <v>125</v>
      </c>
      <c r="B165" s="284" t="s">
        <v>355</v>
      </c>
      <c r="C165" s="282">
        <v>1398680131</v>
      </c>
      <c r="D165" s="153" t="s">
        <v>231</v>
      </c>
      <c r="E165" s="14"/>
      <c r="F165" s="284">
        <v>4000000</v>
      </c>
      <c r="G165" s="37"/>
      <c r="H165" s="284">
        <v>28110</v>
      </c>
      <c r="I165" s="284"/>
      <c r="J165" s="40" t="s">
        <v>363</v>
      </c>
      <c r="K165" s="40"/>
      <c r="L165" s="96" t="s">
        <v>368</v>
      </c>
      <c r="M165" s="81">
        <v>3982380</v>
      </c>
      <c r="N165" s="40">
        <v>28110</v>
      </c>
      <c r="O165" s="40"/>
      <c r="P165" s="40">
        <f t="shared" si="31"/>
        <v>111944701800</v>
      </c>
      <c r="Q165" s="40"/>
      <c r="R165" s="42"/>
      <c r="S165" s="40">
        <f t="shared" si="33"/>
        <v>4000000</v>
      </c>
      <c r="T165" s="11"/>
      <c r="U165" s="21"/>
      <c r="V165" s="35"/>
      <c r="W165" s="28"/>
    </row>
    <row r="166" spans="1:23" ht="18.75" customHeight="1" x14ac:dyDescent="0.3">
      <c r="A166" s="283"/>
      <c r="B166" s="285"/>
      <c r="C166" s="283"/>
      <c r="D166" s="154"/>
      <c r="E166" s="14"/>
      <c r="F166" s="285"/>
      <c r="G166" s="42"/>
      <c r="H166" s="285"/>
      <c r="I166" s="285"/>
      <c r="J166" s="40" t="s">
        <v>376</v>
      </c>
      <c r="K166" s="40"/>
      <c r="L166" s="96" t="s">
        <v>384</v>
      </c>
      <c r="M166" s="81">
        <v>17620</v>
      </c>
      <c r="N166" s="40">
        <v>28110</v>
      </c>
      <c r="O166" s="40"/>
      <c r="P166" s="40">
        <f t="shared" si="31"/>
        <v>495298200</v>
      </c>
      <c r="Q166" s="40"/>
      <c r="R166" s="42"/>
      <c r="S166" s="40"/>
      <c r="T166" s="11"/>
      <c r="U166" s="21"/>
      <c r="V166" s="35"/>
      <c r="W166" s="28"/>
    </row>
    <row r="167" spans="1:23" ht="18.600000000000001" x14ac:dyDescent="0.3">
      <c r="A167" s="282">
        <v>126</v>
      </c>
      <c r="B167" s="284" t="s">
        <v>347</v>
      </c>
      <c r="C167" s="320">
        <v>1398681551</v>
      </c>
      <c r="D167" s="115" t="s">
        <v>611</v>
      </c>
      <c r="E167" s="14"/>
      <c r="F167" s="284">
        <v>1500000</v>
      </c>
      <c r="G167" s="37"/>
      <c r="H167" s="284">
        <v>35193</v>
      </c>
      <c r="I167" s="284"/>
      <c r="J167" s="40" t="s">
        <v>391</v>
      </c>
      <c r="K167" s="40"/>
      <c r="L167" s="96" t="s">
        <v>394</v>
      </c>
      <c r="M167" s="81">
        <v>57781</v>
      </c>
      <c r="N167" s="40">
        <v>35193</v>
      </c>
      <c r="O167" s="40"/>
      <c r="P167" s="40">
        <f t="shared" si="31"/>
        <v>2033486733</v>
      </c>
      <c r="Q167" s="40"/>
      <c r="R167" s="42"/>
      <c r="S167" s="40"/>
      <c r="T167" s="11"/>
      <c r="U167" s="21"/>
      <c r="V167" s="35"/>
      <c r="W167" s="28"/>
    </row>
    <row r="168" spans="1:23" ht="18.75" customHeight="1" x14ac:dyDescent="0.3">
      <c r="A168" s="283"/>
      <c r="B168" s="285"/>
      <c r="C168" s="321"/>
      <c r="D168" s="151"/>
      <c r="E168" s="14"/>
      <c r="F168" s="285"/>
      <c r="G168" s="42"/>
      <c r="H168" s="285"/>
      <c r="I168" s="285"/>
      <c r="J168" s="40" t="s">
        <v>363</v>
      </c>
      <c r="K168" s="40"/>
      <c r="L168" s="96" t="s">
        <v>366</v>
      </c>
      <c r="M168" s="81">
        <v>1442219</v>
      </c>
      <c r="N168" s="40">
        <v>35193</v>
      </c>
      <c r="O168" s="40"/>
      <c r="P168" s="40">
        <f t="shared" si="31"/>
        <v>50756013267</v>
      </c>
      <c r="Q168" s="40"/>
      <c r="R168" s="42"/>
      <c r="S168" s="40">
        <f>F167-R168</f>
        <v>1500000</v>
      </c>
      <c r="T168" s="11"/>
      <c r="U168" s="21"/>
      <c r="V168" s="35"/>
      <c r="W168" s="28"/>
    </row>
    <row r="169" spans="1:23" ht="18.75" customHeight="1" x14ac:dyDescent="0.3">
      <c r="A169" s="282">
        <v>127</v>
      </c>
      <c r="B169" s="284" t="s">
        <v>354</v>
      </c>
      <c r="C169" s="282">
        <v>1398682178</v>
      </c>
      <c r="D169" s="153" t="s">
        <v>2</v>
      </c>
      <c r="E169" s="14"/>
      <c r="F169" s="284">
        <v>4000000</v>
      </c>
      <c r="G169" s="37"/>
      <c r="H169" s="284">
        <v>28110</v>
      </c>
      <c r="I169" s="284"/>
      <c r="J169" s="40" t="s">
        <v>363</v>
      </c>
      <c r="K169" s="40"/>
      <c r="L169" s="96" t="s">
        <v>365</v>
      </c>
      <c r="M169" s="81">
        <v>3237417</v>
      </c>
      <c r="N169" s="40">
        <v>28110</v>
      </c>
      <c r="O169" s="40"/>
      <c r="P169" s="40">
        <f t="shared" si="31"/>
        <v>91003791870</v>
      </c>
      <c r="Q169" s="40"/>
      <c r="R169" s="42"/>
      <c r="S169" s="40">
        <f t="shared" si="33"/>
        <v>4000000</v>
      </c>
      <c r="T169" s="11"/>
      <c r="U169" s="21"/>
      <c r="V169" s="35"/>
      <c r="W169" s="28"/>
    </row>
    <row r="170" spans="1:23" ht="18.75" customHeight="1" x14ac:dyDescent="0.3">
      <c r="A170" s="283"/>
      <c r="B170" s="285"/>
      <c r="C170" s="283"/>
      <c r="D170" s="154"/>
      <c r="E170" s="14"/>
      <c r="F170" s="285"/>
      <c r="G170" s="42"/>
      <c r="H170" s="285"/>
      <c r="I170" s="285"/>
      <c r="J170" s="40" t="s">
        <v>376</v>
      </c>
      <c r="K170" s="40"/>
      <c r="L170" s="96" t="s">
        <v>377</v>
      </c>
      <c r="M170" s="81">
        <v>762583</v>
      </c>
      <c r="N170" s="40">
        <v>28110</v>
      </c>
      <c r="O170" s="40"/>
      <c r="P170" s="40">
        <f t="shared" si="31"/>
        <v>21436208130</v>
      </c>
      <c r="Q170" s="40"/>
      <c r="R170" s="42"/>
      <c r="S170" s="40"/>
      <c r="T170" s="11"/>
      <c r="U170" s="21"/>
      <c r="V170" s="35"/>
      <c r="W170" s="28"/>
    </row>
    <row r="171" spans="1:23" ht="18.75" customHeight="1" x14ac:dyDescent="0.3">
      <c r="A171" s="14">
        <v>128</v>
      </c>
      <c r="B171" s="40" t="s">
        <v>356</v>
      </c>
      <c r="C171" s="62">
        <v>1398682748</v>
      </c>
      <c r="D171" s="40" t="s">
        <v>231</v>
      </c>
      <c r="E171" s="14"/>
      <c r="F171" s="42">
        <v>4000000</v>
      </c>
      <c r="G171" s="42"/>
      <c r="H171" s="40">
        <v>28110</v>
      </c>
      <c r="I171" s="40"/>
      <c r="J171" s="40" t="s">
        <v>376</v>
      </c>
      <c r="K171" s="40"/>
      <c r="L171" s="96" t="s">
        <v>381</v>
      </c>
      <c r="M171" s="81">
        <v>4000000</v>
      </c>
      <c r="N171" s="40">
        <v>28110</v>
      </c>
      <c r="O171" s="40"/>
      <c r="P171" s="40">
        <f t="shared" si="31"/>
        <v>112440000000</v>
      </c>
      <c r="Q171" s="40"/>
      <c r="R171" s="42"/>
      <c r="S171" s="40">
        <f t="shared" si="33"/>
        <v>4000000</v>
      </c>
      <c r="T171" s="11"/>
      <c r="U171" s="21"/>
      <c r="V171" s="35"/>
      <c r="W171" s="28"/>
    </row>
    <row r="172" spans="1:23" ht="18.75" customHeight="1" x14ac:dyDescent="0.3">
      <c r="A172" s="14">
        <v>129</v>
      </c>
      <c r="B172" s="40" t="s">
        <v>357</v>
      </c>
      <c r="C172" s="14">
        <v>1398683120</v>
      </c>
      <c r="D172" s="40" t="s">
        <v>2</v>
      </c>
      <c r="E172" s="14"/>
      <c r="F172" s="42">
        <v>4000000</v>
      </c>
      <c r="G172" s="42"/>
      <c r="H172" s="40">
        <v>28110</v>
      </c>
      <c r="I172" s="40"/>
      <c r="J172" s="40" t="s">
        <v>376</v>
      </c>
      <c r="K172" s="40"/>
      <c r="L172" s="96" t="s">
        <v>380</v>
      </c>
      <c r="M172" s="81">
        <v>4000000</v>
      </c>
      <c r="N172" s="40">
        <v>28110</v>
      </c>
      <c r="O172" s="40"/>
      <c r="P172" s="40">
        <f t="shared" si="31"/>
        <v>112440000000</v>
      </c>
      <c r="Q172" s="40"/>
      <c r="R172" s="42"/>
      <c r="S172" s="40">
        <f t="shared" si="33"/>
        <v>4000000</v>
      </c>
      <c r="T172" s="11"/>
      <c r="U172" s="21"/>
      <c r="V172" s="35"/>
      <c r="W172" s="28"/>
    </row>
    <row r="173" spans="1:23" ht="18.75" customHeight="1" x14ac:dyDescent="0.3">
      <c r="A173" s="14">
        <v>130</v>
      </c>
      <c r="B173" s="40" t="s">
        <v>358</v>
      </c>
      <c r="C173" s="62">
        <v>1398683748</v>
      </c>
      <c r="D173" s="40" t="s">
        <v>2</v>
      </c>
      <c r="E173" s="14"/>
      <c r="F173" s="42">
        <v>4000000</v>
      </c>
      <c r="G173" s="42"/>
      <c r="H173" s="40">
        <v>28110</v>
      </c>
      <c r="I173" s="40"/>
      <c r="J173" s="40" t="s">
        <v>376</v>
      </c>
      <c r="K173" s="40"/>
      <c r="L173" s="96" t="s">
        <v>383</v>
      </c>
      <c r="M173" s="81">
        <v>4000000</v>
      </c>
      <c r="N173" s="40">
        <v>28110</v>
      </c>
      <c r="O173" s="40"/>
      <c r="P173" s="40">
        <f t="shared" si="31"/>
        <v>112440000000</v>
      </c>
      <c r="Q173" s="40"/>
      <c r="R173" s="42"/>
      <c r="S173" s="40">
        <f t="shared" si="33"/>
        <v>4000000</v>
      </c>
      <c r="T173" s="11"/>
      <c r="U173" s="21"/>
      <c r="V173" s="35"/>
      <c r="W173" s="28"/>
    </row>
    <row r="174" spans="1:23" ht="18.75" customHeight="1" x14ac:dyDescent="0.3">
      <c r="A174" s="14">
        <v>131</v>
      </c>
      <c r="B174" s="40" t="s">
        <v>360</v>
      </c>
      <c r="C174" s="14">
        <v>1398684970</v>
      </c>
      <c r="D174" s="40" t="s">
        <v>231</v>
      </c>
      <c r="E174" s="14"/>
      <c r="F174" s="42">
        <v>2000000</v>
      </c>
      <c r="G174" s="42"/>
      <c r="H174" s="40">
        <v>28678</v>
      </c>
      <c r="I174" s="40"/>
      <c r="J174" s="40" t="s">
        <v>376</v>
      </c>
      <c r="K174" s="40"/>
      <c r="L174" s="96" t="s">
        <v>382</v>
      </c>
      <c r="M174" s="81">
        <v>2000000</v>
      </c>
      <c r="N174" s="40">
        <v>28678</v>
      </c>
      <c r="O174" s="40"/>
      <c r="P174" s="40">
        <f t="shared" si="31"/>
        <v>57356000000</v>
      </c>
      <c r="Q174" s="40"/>
      <c r="R174" s="42"/>
      <c r="S174" s="40">
        <f t="shared" si="33"/>
        <v>2000000</v>
      </c>
      <c r="T174" s="11"/>
      <c r="U174" s="21"/>
      <c r="V174" s="35"/>
      <c r="W174" s="28"/>
    </row>
    <row r="175" spans="1:23" ht="18.75" customHeight="1" x14ac:dyDescent="0.3">
      <c r="A175" s="282">
        <v>132</v>
      </c>
      <c r="B175" s="284" t="s">
        <v>359</v>
      </c>
      <c r="C175" s="282">
        <v>1398685877</v>
      </c>
      <c r="D175" s="153" t="s">
        <v>231</v>
      </c>
      <c r="E175" s="14"/>
      <c r="F175" s="284">
        <v>2000000</v>
      </c>
      <c r="G175" s="37"/>
      <c r="H175" s="284">
        <v>28678</v>
      </c>
      <c r="I175" s="284"/>
      <c r="J175" s="40" t="s">
        <v>376</v>
      </c>
      <c r="K175" s="40"/>
      <c r="L175" s="96" t="s">
        <v>378</v>
      </c>
      <c r="M175" s="81">
        <v>1284980</v>
      </c>
      <c r="N175" s="40">
        <v>28678</v>
      </c>
      <c r="O175" s="40"/>
      <c r="P175" s="40">
        <f t="shared" si="31"/>
        <v>36850656440</v>
      </c>
      <c r="Q175" s="40"/>
      <c r="R175" s="42"/>
      <c r="S175" s="40">
        <f t="shared" si="33"/>
        <v>2000000</v>
      </c>
      <c r="T175" s="11"/>
      <c r="U175" s="21"/>
      <c r="V175" s="35"/>
      <c r="W175" s="28"/>
    </row>
    <row r="176" spans="1:23" ht="18.75" customHeight="1" x14ac:dyDescent="0.3">
      <c r="A176" s="283"/>
      <c r="B176" s="285"/>
      <c r="C176" s="283"/>
      <c r="D176" s="154"/>
      <c r="E176" s="14"/>
      <c r="F176" s="285"/>
      <c r="G176" s="42"/>
      <c r="H176" s="285"/>
      <c r="I176" s="285"/>
      <c r="J176" s="40" t="s">
        <v>391</v>
      </c>
      <c r="K176" s="40"/>
      <c r="L176" s="96" t="s">
        <v>396</v>
      </c>
      <c r="M176" s="81">
        <v>715020</v>
      </c>
      <c r="N176" s="40">
        <v>28678</v>
      </c>
      <c r="O176" s="40"/>
      <c r="P176" s="40">
        <f t="shared" si="31"/>
        <v>20505343560</v>
      </c>
      <c r="Q176" s="40"/>
      <c r="R176" s="42"/>
      <c r="S176" s="40"/>
      <c r="T176" s="11"/>
      <c r="U176" s="21"/>
      <c r="V176" s="35"/>
      <c r="W176" s="28"/>
    </row>
    <row r="177" spans="1:23" ht="18.75" customHeight="1" x14ac:dyDescent="0.3">
      <c r="A177" s="14">
        <v>133</v>
      </c>
      <c r="B177" s="40" t="s">
        <v>361</v>
      </c>
      <c r="C177" s="61">
        <v>1398686434</v>
      </c>
      <c r="D177" s="40" t="s">
        <v>2</v>
      </c>
      <c r="E177" s="14"/>
      <c r="F177" s="42">
        <v>2000000</v>
      </c>
      <c r="G177" s="42"/>
      <c r="H177" s="40">
        <v>28678</v>
      </c>
      <c r="I177" s="40"/>
      <c r="J177" s="40" t="s">
        <v>376</v>
      </c>
      <c r="K177" s="40"/>
      <c r="L177" s="96" t="s">
        <v>379</v>
      </c>
      <c r="M177" s="81">
        <v>2000000</v>
      </c>
      <c r="N177" s="40">
        <v>28678</v>
      </c>
      <c r="O177" s="40"/>
      <c r="P177" s="40">
        <f t="shared" si="31"/>
        <v>57356000000</v>
      </c>
      <c r="Q177" s="40"/>
      <c r="R177" s="42"/>
      <c r="S177" s="40">
        <f t="shared" si="33"/>
        <v>2000000</v>
      </c>
      <c r="T177" s="11"/>
      <c r="U177" s="21"/>
      <c r="V177" s="35"/>
      <c r="W177" s="28"/>
    </row>
    <row r="178" spans="1:23" ht="18.75" customHeight="1" x14ac:dyDescent="0.3">
      <c r="A178" s="282">
        <v>134</v>
      </c>
      <c r="B178" s="284" t="s">
        <v>385</v>
      </c>
      <c r="C178" s="282">
        <v>1398686756</v>
      </c>
      <c r="D178" s="153" t="s">
        <v>2</v>
      </c>
      <c r="E178" s="14"/>
      <c r="F178" s="284">
        <v>3000000</v>
      </c>
      <c r="G178" s="37"/>
      <c r="H178" s="284">
        <v>28678</v>
      </c>
      <c r="I178" s="284"/>
      <c r="J178" s="40" t="s">
        <v>432</v>
      </c>
      <c r="K178" s="40"/>
      <c r="L178" s="96" t="s">
        <v>437</v>
      </c>
      <c r="M178" s="81">
        <v>4860</v>
      </c>
      <c r="N178" s="40">
        <v>28678</v>
      </c>
      <c r="O178" s="40"/>
      <c r="P178" s="40">
        <f t="shared" si="31"/>
        <v>139375080</v>
      </c>
      <c r="Q178" s="40"/>
      <c r="R178" s="42"/>
      <c r="S178" s="40"/>
      <c r="T178" s="11"/>
      <c r="U178" s="21"/>
      <c r="V178" s="35"/>
      <c r="W178" s="28"/>
    </row>
    <row r="179" spans="1:23" ht="18.75" customHeight="1" x14ac:dyDescent="0.3">
      <c r="A179" s="291"/>
      <c r="B179" s="292"/>
      <c r="C179" s="291"/>
      <c r="D179" s="155"/>
      <c r="E179" s="14"/>
      <c r="F179" s="292"/>
      <c r="G179" s="58"/>
      <c r="H179" s="292"/>
      <c r="I179" s="292"/>
      <c r="J179" s="40" t="s">
        <v>376</v>
      </c>
      <c r="K179" s="40"/>
      <c r="L179" s="96" t="s">
        <v>386</v>
      </c>
      <c r="M179" s="81">
        <v>2032840</v>
      </c>
      <c r="N179" s="40">
        <v>28678</v>
      </c>
      <c r="O179" s="40"/>
      <c r="P179" s="40">
        <f t="shared" si="31"/>
        <v>58297785520</v>
      </c>
      <c r="Q179" s="40"/>
      <c r="R179" s="42"/>
      <c r="S179" s="40">
        <f>F178-R179</f>
        <v>3000000</v>
      </c>
      <c r="T179" s="11"/>
      <c r="U179" s="21"/>
      <c r="V179" s="35"/>
      <c r="W179" s="28"/>
    </row>
    <row r="180" spans="1:23" ht="18.75" customHeight="1" x14ac:dyDescent="0.3">
      <c r="A180" s="283"/>
      <c r="B180" s="285"/>
      <c r="C180" s="283"/>
      <c r="D180" s="154"/>
      <c r="E180" s="14"/>
      <c r="F180" s="285"/>
      <c r="G180" s="42"/>
      <c r="H180" s="285"/>
      <c r="I180" s="285"/>
      <c r="J180" s="40" t="s">
        <v>391</v>
      </c>
      <c r="K180" s="40"/>
      <c r="L180" s="96" t="s">
        <v>392</v>
      </c>
      <c r="M180" s="81">
        <v>962300</v>
      </c>
      <c r="N180" s="40">
        <v>28678</v>
      </c>
      <c r="O180" s="40"/>
      <c r="P180" s="40">
        <f t="shared" si="31"/>
        <v>27596839400</v>
      </c>
      <c r="Q180" s="40"/>
      <c r="R180" s="42"/>
      <c r="S180" s="40"/>
      <c r="T180" s="11"/>
      <c r="U180" s="21"/>
      <c r="V180" s="35"/>
      <c r="W180" s="28"/>
    </row>
    <row r="181" spans="1:23" ht="18.600000000000001" x14ac:dyDescent="0.3">
      <c r="A181" s="282">
        <v>135</v>
      </c>
      <c r="B181" s="284" t="s">
        <v>372</v>
      </c>
      <c r="C181" s="282">
        <v>1398688437</v>
      </c>
      <c r="D181" s="115" t="s">
        <v>611</v>
      </c>
      <c r="E181" s="14"/>
      <c r="F181" s="290">
        <v>2000000</v>
      </c>
      <c r="G181" s="37"/>
      <c r="H181" s="284">
        <v>35729</v>
      </c>
      <c r="I181" s="284"/>
      <c r="J181" s="40" t="s">
        <v>391</v>
      </c>
      <c r="K181" s="40"/>
      <c r="L181" s="96" t="s">
        <v>397</v>
      </c>
      <c r="M181" s="81">
        <v>1886601</v>
      </c>
      <c r="N181" s="40">
        <v>35729</v>
      </c>
      <c r="O181" s="40"/>
      <c r="P181" s="40">
        <f t="shared" si="31"/>
        <v>67406367129</v>
      </c>
      <c r="Q181" s="40"/>
      <c r="R181" s="42"/>
      <c r="S181" s="40">
        <f t="shared" si="33"/>
        <v>2000000</v>
      </c>
      <c r="T181" s="11"/>
      <c r="U181" s="21"/>
      <c r="V181" s="35"/>
      <c r="W181" s="28"/>
    </row>
    <row r="182" spans="1:23" ht="18.75" customHeight="1" x14ac:dyDescent="0.3">
      <c r="A182" s="283"/>
      <c r="B182" s="285"/>
      <c r="C182" s="283"/>
      <c r="D182" s="151"/>
      <c r="E182" s="14"/>
      <c r="F182" s="285"/>
      <c r="G182" s="42"/>
      <c r="H182" s="285"/>
      <c r="I182" s="285"/>
      <c r="J182" s="40" t="s">
        <v>443</v>
      </c>
      <c r="K182" s="40"/>
      <c r="L182" s="96" t="s">
        <v>446</v>
      </c>
      <c r="M182" s="81">
        <v>113399</v>
      </c>
      <c r="N182" s="40">
        <v>35729</v>
      </c>
      <c r="O182" s="40"/>
      <c r="P182" s="40">
        <f t="shared" si="31"/>
        <v>4051632871</v>
      </c>
      <c r="Q182" s="40"/>
      <c r="R182" s="42"/>
      <c r="S182" s="40"/>
      <c r="T182" s="11"/>
      <c r="U182" s="21"/>
      <c r="V182" s="35"/>
      <c r="W182" s="28"/>
    </row>
    <row r="183" spans="1:23" ht="18.600000000000001" x14ac:dyDescent="0.3">
      <c r="A183" s="282">
        <v>136</v>
      </c>
      <c r="B183" s="284" t="s">
        <v>373</v>
      </c>
      <c r="C183" s="282">
        <v>1398689519</v>
      </c>
      <c r="D183" s="284" t="s">
        <v>2</v>
      </c>
      <c r="E183" s="14"/>
      <c r="F183" s="284">
        <v>6000000</v>
      </c>
      <c r="G183" s="37"/>
      <c r="H183" s="284">
        <v>28678</v>
      </c>
      <c r="I183" s="284"/>
      <c r="J183" s="40" t="s">
        <v>391</v>
      </c>
      <c r="K183" s="40"/>
      <c r="L183" s="96" t="s">
        <v>395</v>
      </c>
      <c r="M183" s="81">
        <v>5202842</v>
      </c>
      <c r="N183" s="40">
        <v>28678</v>
      </c>
      <c r="O183" s="40"/>
      <c r="P183" s="40">
        <f t="shared" si="31"/>
        <v>149207102876</v>
      </c>
      <c r="Q183" s="40"/>
      <c r="R183" s="42"/>
      <c r="S183" s="40">
        <f t="shared" si="33"/>
        <v>6000000</v>
      </c>
      <c r="T183" s="11"/>
      <c r="U183" s="21"/>
      <c r="V183" s="35"/>
      <c r="W183" s="28"/>
    </row>
    <row r="184" spans="1:23" ht="18.600000000000001" x14ac:dyDescent="0.3">
      <c r="A184" s="283"/>
      <c r="B184" s="285"/>
      <c r="C184" s="283"/>
      <c r="D184" s="285"/>
      <c r="E184" s="14"/>
      <c r="F184" s="285"/>
      <c r="G184" s="42"/>
      <c r="H184" s="285"/>
      <c r="I184" s="285"/>
      <c r="J184" s="40" t="s">
        <v>399</v>
      </c>
      <c r="K184" s="40"/>
      <c r="L184" s="96" t="s">
        <v>402</v>
      </c>
      <c r="M184" s="81">
        <v>797158</v>
      </c>
      <c r="N184" s="40">
        <v>28678</v>
      </c>
      <c r="O184" s="40"/>
      <c r="P184" s="40">
        <f t="shared" si="31"/>
        <v>22860897124</v>
      </c>
      <c r="Q184" s="40"/>
      <c r="R184" s="42"/>
      <c r="S184" s="40"/>
      <c r="T184" s="11"/>
      <c r="U184" s="21"/>
      <c r="V184" s="35"/>
      <c r="W184" s="28"/>
    </row>
    <row r="185" spans="1:23" ht="18.600000000000001" x14ac:dyDescent="0.3">
      <c r="A185" s="14">
        <v>137</v>
      </c>
      <c r="B185" s="40" t="s">
        <v>373</v>
      </c>
      <c r="C185" s="14">
        <v>1398688921</v>
      </c>
      <c r="D185" s="40" t="s">
        <v>2</v>
      </c>
      <c r="E185" s="14"/>
      <c r="F185" s="42">
        <v>7000000</v>
      </c>
      <c r="G185" s="42"/>
      <c r="H185" s="40">
        <v>28678</v>
      </c>
      <c r="I185" s="40"/>
      <c r="J185" s="40" t="s">
        <v>391</v>
      </c>
      <c r="K185" s="40"/>
      <c r="L185" s="96" t="s">
        <v>393</v>
      </c>
      <c r="M185" s="81">
        <v>7000000</v>
      </c>
      <c r="N185" s="40">
        <v>28678</v>
      </c>
      <c r="O185" s="40"/>
      <c r="P185" s="40">
        <f t="shared" si="31"/>
        <v>200746000000</v>
      </c>
      <c r="Q185" s="40"/>
      <c r="R185" s="42"/>
      <c r="S185" s="40">
        <f t="shared" si="33"/>
        <v>7000000</v>
      </c>
      <c r="T185" s="11"/>
      <c r="U185" s="21"/>
      <c r="V185" s="35"/>
      <c r="W185" s="28"/>
    </row>
    <row r="186" spans="1:23" ht="18.600000000000001" x14ac:dyDescent="0.3">
      <c r="A186" s="14">
        <v>138</v>
      </c>
      <c r="B186" s="40" t="s">
        <v>374</v>
      </c>
      <c r="C186" s="14">
        <v>1398690265</v>
      </c>
      <c r="D186" s="40" t="s">
        <v>2</v>
      </c>
      <c r="E186" s="14"/>
      <c r="F186" s="42">
        <v>7000000</v>
      </c>
      <c r="G186" s="42"/>
      <c r="H186" s="40">
        <v>28678</v>
      </c>
      <c r="I186" s="40"/>
      <c r="J186" s="40" t="s">
        <v>399</v>
      </c>
      <c r="K186" s="40"/>
      <c r="L186" s="96" t="s">
        <v>400</v>
      </c>
      <c r="M186" s="81">
        <v>7000000</v>
      </c>
      <c r="N186" s="40">
        <v>28678</v>
      </c>
      <c r="O186" s="40"/>
      <c r="P186" s="40">
        <f t="shared" si="31"/>
        <v>200746000000</v>
      </c>
      <c r="Q186" s="40"/>
      <c r="R186" s="42"/>
      <c r="S186" s="40">
        <f t="shared" si="33"/>
        <v>7000000</v>
      </c>
      <c r="T186" s="11"/>
      <c r="U186" s="21"/>
      <c r="V186" s="35"/>
      <c r="W186" s="28"/>
    </row>
    <row r="187" spans="1:23" ht="18.600000000000001" x14ac:dyDescent="0.3">
      <c r="A187" s="14">
        <v>139</v>
      </c>
      <c r="B187" s="40" t="s">
        <v>388</v>
      </c>
      <c r="C187" s="14">
        <v>1398692010</v>
      </c>
      <c r="D187" s="40" t="s">
        <v>2</v>
      </c>
      <c r="E187" s="14"/>
      <c r="F187" s="42">
        <v>6000000</v>
      </c>
      <c r="G187" s="42"/>
      <c r="H187" s="40">
        <v>28678</v>
      </c>
      <c r="I187" s="40"/>
      <c r="J187" s="40" t="s">
        <v>399</v>
      </c>
      <c r="K187" s="40"/>
      <c r="L187" s="96" t="s">
        <v>401</v>
      </c>
      <c r="M187" s="81">
        <v>6000000</v>
      </c>
      <c r="N187" s="40">
        <v>28678</v>
      </c>
      <c r="O187" s="40"/>
      <c r="P187" s="40">
        <f t="shared" si="31"/>
        <v>172068000000</v>
      </c>
      <c r="Q187" s="40"/>
      <c r="R187" s="42"/>
      <c r="S187" s="40">
        <f t="shared" si="33"/>
        <v>6000000</v>
      </c>
      <c r="T187" s="11"/>
      <c r="U187" s="21"/>
      <c r="V187" s="35"/>
      <c r="W187" s="28"/>
    </row>
    <row r="188" spans="1:23" ht="18.600000000000001" x14ac:dyDescent="0.3">
      <c r="A188" s="282">
        <v>140</v>
      </c>
      <c r="B188" s="284" t="s">
        <v>389</v>
      </c>
      <c r="C188" s="282">
        <v>1398701685</v>
      </c>
      <c r="D188" s="284" t="s">
        <v>231</v>
      </c>
      <c r="E188" s="14"/>
      <c r="F188" s="284">
        <v>3000000</v>
      </c>
      <c r="G188" s="37"/>
      <c r="H188" s="284">
        <v>26865</v>
      </c>
      <c r="I188" s="284"/>
      <c r="J188" s="40" t="s">
        <v>432</v>
      </c>
      <c r="K188" s="40"/>
      <c r="L188" s="96" t="s">
        <v>435</v>
      </c>
      <c r="M188" s="81">
        <v>2991333</v>
      </c>
      <c r="N188" s="40">
        <v>26865</v>
      </c>
      <c r="O188" s="40"/>
      <c r="P188" s="40">
        <f t="shared" si="31"/>
        <v>80362161045</v>
      </c>
      <c r="Q188" s="40"/>
      <c r="R188" s="42"/>
      <c r="S188" s="40"/>
      <c r="T188" s="11"/>
      <c r="U188" s="21"/>
      <c r="V188" s="35"/>
      <c r="W188" s="28"/>
    </row>
    <row r="189" spans="1:23" ht="18.600000000000001" x14ac:dyDescent="0.3">
      <c r="A189" s="283"/>
      <c r="B189" s="285"/>
      <c r="C189" s="283"/>
      <c r="D189" s="285"/>
      <c r="E189" s="14"/>
      <c r="F189" s="285"/>
      <c r="G189" s="42"/>
      <c r="H189" s="285"/>
      <c r="I189" s="285"/>
      <c r="J189" s="40" t="s">
        <v>399</v>
      </c>
      <c r="K189" s="40"/>
      <c r="L189" s="100">
        <v>0.13592233009708737</v>
      </c>
      <c r="M189" s="86">
        <v>8667</v>
      </c>
      <c r="N189" s="45">
        <v>26865</v>
      </c>
      <c r="O189" s="40"/>
      <c r="P189" s="40">
        <f t="shared" si="31"/>
        <v>232838955</v>
      </c>
      <c r="Q189" s="40"/>
      <c r="R189" s="42"/>
      <c r="S189" s="40">
        <f>F188-R189</f>
        <v>3000000</v>
      </c>
      <c r="T189" s="11"/>
      <c r="U189" s="21"/>
      <c r="V189" s="35"/>
      <c r="W189" s="28"/>
    </row>
    <row r="190" spans="1:23" ht="18.600000000000001" x14ac:dyDescent="0.3">
      <c r="A190" s="282">
        <v>141</v>
      </c>
      <c r="B190" s="284" t="s">
        <v>390</v>
      </c>
      <c r="C190" s="282">
        <v>1398706578</v>
      </c>
      <c r="D190" s="284" t="s">
        <v>2</v>
      </c>
      <c r="E190" s="14"/>
      <c r="F190" s="284">
        <v>7000000</v>
      </c>
      <c r="G190" s="37"/>
      <c r="H190" s="284">
        <v>28111</v>
      </c>
      <c r="I190" s="284"/>
      <c r="J190" s="40" t="s">
        <v>432</v>
      </c>
      <c r="K190" s="40"/>
      <c r="L190" s="96" t="s">
        <v>433</v>
      </c>
      <c r="M190" s="81">
        <v>5924476</v>
      </c>
      <c r="N190" s="40">
        <v>28111</v>
      </c>
      <c r="O190" s="40"/>
      <c r="P190" s="40">
        <f t="shared" si="31"/>
        <v>166542944836</v>
      </c>
      <c r="Q190" s="40"/>
      <c r="R190" s="42"/>
      <c r="S190" s="40">
        <f t="shared" si="33"/>
        <v>7000000</v>
      </c>
      <c r="T190" s="11"/>
      <c r="U190" s="21"/>
      <c r="V190" s="35"/>
      <c r="W190" s="28"/>
    </row>
    <row r="191" spans="1:23" ht="18.600000000000001" x14ac:dyDescent="0.3">
      <c r="A191" s="283"/>
      <c r="B191" s="285"/>
      <c r="C191" s="283"/>
      <c r="D191" s="285"/>
      <c r="E191" s="14"/>
      <c r="F191" s="285"/>
      <c r="G191" s="42"/>
      <c r="H191" s="285"/>
      <c r="I191" s="285"/>
      <c r="J191" s="40" t="s">
        <v>432</v>
      </c>
      <c r="K191" s="40"/>
      <c r="L191" s="96" t="s">
        <v>434</v>
      </c>
      <c r="M191" s="81">
        <v>1075524</v>
      </c>
      <c r="N191" s="40">
        <v>28111</v>
      </c>
      <c r="O191" s="40"/>
      <c r="P191" s="40">
        <f t="shared" si="31"/>
        <v>30234055164</v>
      </c>
      <c r="Q191" s="40"/>
      <c r="R191" s="42"/>
      <c r="S191" s="40"/>
      <c r="T191" s="11"/>
      <c r="U191" s="21"/>
      <c r="V191" s="35"/>
      <c r="W191" s="28"/>
    </row>
    <row r="192" spans="1:23" ht="18.600000000000001" x14ac:dyDescent="0.3">
      <c r="A192" s="282">
        <v>142</v>
      </c>
      <c r="B192" s="284" t="s">
        <v>398</v>
      </c>
      <c r="C192" s="282">
        <v>1398710657</v>
      </c>
      <c r="D192" s="284" t="s">
        <v>2</v>
      </c>
      <c r="E192" s="14"/>
      <c r="F192" s="284">
        <v>3000000</v>
      </c>
      <c r="G192" s="37"/>
      <c r="H192" s="284">
        <v>31611</v>
      </c>
      <c r="I192" s="284"/>
      <c r="J192" s="40" t="s">
        <v>432</v>
      </c>
      <c r="K192" s="40"/>
      <c r="L192" s="96" t="s">
        <v>436</v>
      </c>
      <c r="M192" s="81">
        <v>2975700</v>
      </c>
      <c r="N192" s="40">
        <v>31611</v>
      </c>
      <c r="O192" s="40"/>
      <c r="P192" s="40">
        <f t="shared" si="31"/>
        <v>94064852700</v>
      </c>
      <c r="Q192" s="40"/>
      <c r="R192" s="42"/>
      <c r="S192" s="40">
        <f t="shared" si="33"/>
        <v>3000000</v>
      </c>
      <c r="T192" s="11"/>
      <c r="U192" s="21"/>
      <c r="V192" s="35"/>
      <c r="W192" s="28"/>
    </row>
    <row r="193" spans="1:23" ht="18.600000000000001" x14ac:dyDescent="0.3">
      <c r="A193" s="283"/>
      <c r="B193" s="285"/>
      <c r="C193" s="283"/>
      <c r="D193" s="285"/>
      <c r="E193" s="14"/>
      <c r="F193" s="285"/>
      <c r="G193" s="42"/>
      <c r="H193" s="285"/>
      <c r="I193" s="285"/>
      <c r="J193" s="40" t="s">
        <v>452</v>
      </c>
      <c r="K193" s="40"/>
      <c r="L193" s="96" t="s">
        <v>458</v>
      </c>
      <c r="M193" s="81">
        <v>24300</v>
      </c>
      <c r="N193" s="40">
        <v>31611</v>
      </c>
      <c r="O193" s="40"/>
      <c r="P193" s="40">
        <f t="shared" si="31"/>
        <v>768147300</v>
      </c>
      <c r="Q193" s="40"/>
      <c r="R193" s="42"/>
      <c r="S193" s="40"/>
      <c r="T193" s="11"/>
      <c r="U193" s="21"/>
      <c r="V193" s="35"/>
      <c r="W193" s="28"/>
    </row>
    <row r="194" spans="1:23" ht="18.600000000000001" x14ac:dyDescent="0.3">
      <c r="A194" s="14">
        <v>143</v>
      </c>
      <c r="B194" s="40" t="s">
        <v>427</v>
      </c>
      <c r="C194" s="14">
        <v>1398717968</v>
      </c>
      <c r="D194" s="40" t="s">
        <v>2</v>
      </c>
      <c r="E194" s="14"/>
      <c r="F194" s="42">
        <v>8000000</v>
      </c>
      <c r="G194" s="42"/>
      <c r="H194" s="40">
        <v>26069</v>
      </c>
      <c r="I194" s="40"/>
      <c r="J194" s="40"/>
      <c r="K194" s="40"/>
      <c r="L194" s="96"/>
      <c r="M194" s="81"/>
      <c r="N194" s="40"/>
      <c r="O194" s="40"/>
      <c r="P194" s="40">
        <f t="shared" si="31"/>
        <v>0</v>
      </c>
      <c r="Q194" s="40"/>
      <c r="R194" s="42"/>
      <c r="S194" s="40">
        <f t="shared" si="33"/>
        <v>8000000</v>
      </c>
      <c r="T194" s="11"/>
      <c r="U194" s="21"/>
      <c r="V194" s="35"/>
      <c r="W194" s="28"/>
    </row>
    <row r="195" spans="1:23" ht="18.600000000000001" x14ac:dyDescent="0.3">
      <c r="A195" s="14">
        <v>144</v>
      </c>
      <c r="B195" s="40" t="s">
        <v>428</v>
      </c>
      <c r="C195" s="14">
        <v>1398719180</v>
      </c>
      <c r="D195" s="40" t="s">
        <v>2</v>
      </c>
      <c r="E195" s="14"/>
      <c r="F195" s="42">
        <v>5000000</v>
      </c>
      <c r="G195" s="42"/>
      <c r="H195" s="40">
        <v>26080</v>
      </c>
      <c r="I195" s="40"/>
      <c r="J195" s="40" t="s">
        <v>443</v>
      </c>
      <c r="K195" s="40"/>
      <c r="L195" s="96" t="s">
        <v>444</v>
      </c>
      <c r="M195" s="81">
        <v>5000000</v>
      </c>
      <c r="N195" s="40">
        <v>26080</v>
      </c>
      <c r="O195" s="40"/>
      <c r="P195" s="40">
        <f t="shared" si="31"/>
        <v>130400000000</v>
      </c>
      <c r="Q195" s="40"/>
      <c r="R195" s="42"/>
      <c r="S195" s="40">
        <f t="shared" si="33"/>
        <v>5000000</v>
      </c>
      <c r="T195" s="11"/>
      <c r="U195" s="21"/>
      <c r="V195" s="35"/>
      <c r="W195" s="28"/>
    </row>
    <row r="196" spans="1:23" ht="18.600000000000001" x14ac:dyDescent="0.3">
      <c r="A196" s="282">
        <v>145</v>
      </c>
      <c r="B196" s="284" t="s">
        <v>429</v>
      </c>
      <c r="C196" s="282">
        <v>1398719815</v>
      </c>
      <c r="D196" s="284" t="s">
        <v>2</v>
      </c>
      <c r="E196" s="14"/>
      <c r="F196" s="284">
        <v>5000000</v>
      </c>
      <c r="G196" s="37"/>
      <c r="H196" s="284">
        <v>26321</v>
      </c>
      <c r="I196" s="284"/>
      <c r="J196" s="40" t="s">
        <v>443</v>
      </c>
      <c r="K196" s="40"/>
      <c r="L196" s="96" t="s">
        <v>445</v>
      </c>
      <c r="M196" s="81">
        <v>3178905</v>
      </c>
      <c r="N196" s="40">
        <v>26321</v>
      </c>
      <c r="O196" s="40"/>
      <c r="P196" s="40">
        <f t="shared" si="31"/>
        <v>83671958505</v>
      </c>
      <c r="Q196" s="40"/>
      <c r="R196" s="42"/>
      <c r="S196" s="40">
        <f t="shared" si="33"/>
        <v>5000000</v>
      </c>
      <c r="T196" s="11"/>
      <c r="U196" s="21"/>
      <c r="V196" s="35"/>
      <c r="W196" s="28"/>
    </row>
    <row r="197" spans="1:23" ht="18.600000000000001" x14ac:dyDescent="0.3">
      <c r="A197" s="283"/>
      <c r="B197" s="285"/>
      <c r="C197" s="283"/>
      <c r="D197" s="285"/>
      <c r="E197" s="14"/>
      <c r="F197" s="285"/>
      <c r="G197" s="42"/>
      <c r="H197" s="285"/>
      <c r="I197" s="285"/>
      <c r="J197" s="40" t="s">
        <v>452</v>
      </c>
      <c r="K197" s="40"/>
      <c r="L197" s="96" t="s">
        <v>453</v>
      </c>
      <c r="M197" s="81">
        <v>1821.095</v>
      </c>
      <c r="N197" s="40">
        <v>26321</v>
      </c>
      <c r="O197" s="40"/>
      <c r="P197" s="40">
        <f t="shared" si="31"/>
        <v>47933041.494999997</v>
      </c>
      <c r="Q197" s="40"/>
      <c r="R197" s="42"/>
      <c r="S197" s="40"/>
      <c r="T197" s="11"/>
      <c r="U197" s="21"/>
      <c r="V197" s="35"/>
      <c r="W197" s="28"/>
    </row>
    <row r="198" spans="1:23" ht="18.600000000000001" x14ac:dyDescent="0.3">
      <c r="A198" s="14">
        <v>146</v>
      </c>
      <c r="B198" s="40" t="s">
        <v>430</v>
      </c>
      <c r="C198" s="79">
        <v>1398721836</v>
      </c>
      <c r="D198" s="40" t="s">
        <v>2</v>
      </c>
      <c r="E198" s="14"/>
      <c r="F198" s="42">
        <v>3000000</v>
      </c>
      <c r="G198" s="42"/>
      <c r="H198" s="40">
        <v>23136</v>
      </c>
      <c r="I198" s="40"/>
      <c r="J198" s="40" t="s">
        <v>452</v>
      </c>
      <c r="K198" s="40"/>
      <c r="L198" s="96" t="s">
        <v>456</v>
      </c>
      <c r="M198" s="81">
        <v>3000000</v>
      </c>
      <c r="N198" s="40">
        <v>23136</v>
      </c>
      <c r="O198" s="40"/>
      <c r="P198" s="40">
        <f t="shared" si="31"/>
        <v>69408000000</v>
      </c>
      <c r="Q198" s="40"/>
      <c r="R198" s="42"/>
      <c r="S198" s="40">
        <f t="shared" si="33"/>
        <v>3000000</v>
      </c>
      <c r="T198" s="11"/>
      <c r="U198" s="21"/>
      <c r="V198" s="35"/>
      <c r="W198" s="28"/>
    </row>
    <row r="199" spans="1:23" ht="18.600000000000001" x14ac:dyDescent="0.3">
      <c r="A199" s="14">
        <v>147</v>
      </c>
      <c r="B199" s="40" t="s">
        <v>431</v>
      </c>
      <c r="C199" s="14">
        <v>1398723899</v>
      </c>
      <c r="D199" s="115" t="s">
        <v>611</v>
      </c>
      <c r="E199" s="14"/>
      <c r="F199" s="40">
        <v>2000000</v>
      </c>
      <c r="G199" s="40"/>
      <c r="H199" s="40">
        <v>26406</v>
      </c>
      <c r="I199" s="40"/>
      <c r="J199" s="40" t="s">
        <v>443</v>
      </c>
      <c r="K199" s="40"/>
      <c r="L199" s="96" t="s">
        <v>447</v>
      </c>
      <c r="M199" s="81">
        <v>2000000</v>
      </c>
      <c r="N199" s="40">
        <v>26406</v>
      </c>
      <c r="O199" s="40"/>
      <c r="P199" s="40">
        <f t="shared" si="31"/>
        <v>52812000000</v>
      </c>
      <c r="Q199" s="40"/>
      <c r="R199" s="42"/>
      <c r="S199" s="40">
        <f t="shared" si="33"/>
        <v>2000000</v>
      </c>
      <c r="T199" s="11"/>
      <c r="U199" s="21"/>
      <c r="V199" s="35"/>
      <c r="W199" s="28"/>
    </row>
    <row r="200" spans="1:23" ht="18.600000000000001" x14ac:dyDescent="0.3">
      <c r="A200" s="282">
        <v>148</v>
      </c>
      <c r="B200" s="284" t="s">
        <v>431</v>
      </c>
      <c r="C200" s="282">
        <v>1398724028</v>
      </c>
      <c r="D200" s="115" t="s">
        <v>611</v>
      </c>
      <c r="E200" s="14"/>
      <c r="F200" s="285">
        <v>1000000</v>
      </c>
      <c r="G200" s="58"/>
      <c r="H200" s="284">
        <v>26406</v>
      </c>
      <c r="I200" s="284"/>
      <c r="J200" s="40" t="s">
        <v>443</v>
      </c>
      <c r="K200" s="40"/>
      <c r="L200" s="96" t="s">
        <v>448</v>
      </c>
      <c r="M200" s="81">
        <v>851708</v>
      </c>
      <c r="N200" s="40">
        <v>26406</v>
      </c>
      <c r="O200" s="40"/>
      <c r="P200" s="40">
        <f t="shared" si="31"/>
        <v>22490201448</v>
      </c>
      <c r="Q200" s="40"/>
      <c r="R200" s="42"/>
      <c r="S200" s="40">
        <f t="shared" si="33"/>
        <v>1000000</v>
      </c>
      <c r="T200" s="11"/>
      <c r="U200" s="21"/>
      <c r="V200" s="35"/>
      <c r="W200" s="28"/>
    </row>
    <row r="201" spans="1:23" ht="18.75" customHeight="1" x14ac:dyDescent="0.3">
      <c r="A201" s="283"/>
      <c r="B201" s="285"/>
      <c r="C201" s="283"/>
      <c r="D201" s="151"/>
      <c r="E201" s="14"/>
      <c r="F201" s="285"/>
      <c r="G201" s="42"/>
      <c r="H201" s="285"/>
      <c r="I201" s="285"/>
      <c r="J201" s="40" t="s">
        <v>466</v>
      </c>
      <c r="K201" s="40"/>
      <c r="L201" s="96" t="s">
        <v>472</v>
      </c>
      <c r="M201" s="81">
        <v>148292</v>
      </c>
      <c r="N201" s="40">
        <v>26406</v>
      </c>
      <c r="O201" s="40"/>
      <c r="P201" s="40">
        <f t="shared" si="31"/>
        <v>3915798552</v>
      </c>
      <c r="Q201" s="40"/>
      <c r="R201" s="42"/>
      <c r="S201" s="40"/>
      <c r="T201" s="11"/>
      <c r="U201" s="21"/>
      <c r="V201" s="35"/>
      <c r="W201" s="28"/>
    </row>
    <row r="202" spans="1:23" ht="18.600000000000001" x14ac:dyDescent="0.3">
      <c r="A202" s="14">
        <v>149</v>
      </c>
      <c r="B202" s="40" t="s">
        <v>438</v>
      </c>
      <c r="C202" s="79">
        <v>1398724838</v>
      </c>
      <c r="D202" s="40" t="s">
        <v>2</v>
      </c>
      <c r="E202" s="14"/>
      <c r="F202" s="42">
        <v>6000000</v>
      </c>
      <c r="G202" s="42"/>
      <c r="H202" s="40">
        <v>23463</v>
      </c>
      <c r="I202" s="40"/>
      <c r="J202" s="40" t="s">
        <v>454</v>
      </c>
      <c r="K202" s="40"/>
      <c r="L202" s="96" t="s">
        <v>455</v>
      </c>
      <c r="M202" s="81">
        <v>6000000</v>
      </c>
      <c r="N202" s="40">
        <v>23463</v>
      </c>
      <c r="O202" s="40"/>
      <c r="P202" s="40">
        <f t="shared" si="31"/>
        <v>140778000000</v>
      </c>
      <c r="Q202" s="40"/>
      <c r="R202" s="42"/>
      <c r="S202" s="40">
        <f t="shared" si="33"/>
        <v>6000000</v>
      </c>
      <c r="T202" s="11"/>
      <c r="U202" s="21"/>
      <c r="V202" s="35"/>
      <c r="W202" s="28"/>
    </row>
    <row r="203" spans="1:23" ht="18.600000000000001" x14ac:dyDescent="0.3">
      <c r="A203" s="282">
        <v>150</v>
      </c>
      <c r="B203" s="284" t="s">
        <v>438</v>
      </c>
      <c r="C203" s="288">
        <v>1398724883</v>
      </c>
      <c r="D203" s="284" t="s">
        <v>2</v>
      </c>
      <c r="E203" s="14"/>
      <c r="F203" s="284">
        <v>5000000</v>
      </c>
      <c r="G203" s="37"/>
      <c r="H203" s="284">
        <v>23463</v>
      </c>
      <c r="I203" s="284"/>
      <c r="J203" s="40" t="s">
        <v>452</v>
      </c>
      <c r="K203" s="40"/>
      <c r="L203" s="96" t="s">
        <v>457</v>
      </c>
      <c r="M203" s="81">
        <v>3877.471</v>
      </c>
      <c r="N203" s="40">
        <v>23463</v>
      </c>
      <c r="O203" s="40"/>
      <c r="P203" s="40">
        <f t="shared" si="31"/>
        <v>90977102.072999999</v>
      </c>
      <c r="Q203" s="40"/>
      <c r="R203" s="42"/>
      <c r="S203" s="40">
        <f t="shared" si="33"/>
        <v>5000000</v>
      </c>
      <c r="T203" s="11"/>
      <c r="U203" s="21"/>
      <c r="V203" s="35"/>
      <c r="W203" s="28"/>
    </row>
    <row r="204" spans="1:23" ht="18.600000000000001" x14ac:dyDescent="0.3">
      <c r="A204" s="283"/>
      <c r="B204" s="285"/>
      <c r="C204" s="289"/>
      <c r="D204" s="285"/>
      <c r="E204" s="14"/>
      <c r="F204" s="285"/>
      <c r="G204" s="42"/>
      <c r="H204" s="285"/>
      <c r="I204" s="285"/>
      <c r="J204" s="40" t="s">
        <v>466</v>
      </c>
      <c r="K204" s="40"/>
      <c r="L204" s="96" t="s">
        <v>468</v>
      </c>
      <c r="M204" s="81">
        <v>1122529</v>
      </c>
      <c r="N204" s="40">
        <v>23463</v>
      </c>
      <c r="O204" s="40"/>
      <c r="P204" s="40">
        <f t="shared" si="31"/>
        <v>26337897927</v>
      </c>
      <c r="Q204" s="40"/>
      <c r="R204" s="42"/>
      <c r="S204" s="40"/>
      <c r="T204" s="11"/>
      <c r="U204" s="21"/>
      <c r="V204" s="35"/>
      <c r="W204" s="28"/>
    </row>
    <row r="205" spans="1:23" ht="18.600000000000001" x14ac:dyDescent="0.3">
      <c r="A205" s="14">
        <v>151</v>
      </c>
      <c r="B205" s="40" t="s">
        <v>439</v>
      </c>
      <c r="C205" s="14">
        <v>1398727414</v>
      </c>
      <c r="D205" s="40" t="s">
        <v>231</v>
      </c>
      <c r="E205" s="14"/>
      <c r="F205" s="42">
        <v>6000000</v>
      </c>
      <c r="G205" s="42"/>
      <c r="H205" s="40">
        <v>23135</v>
      </c>
      <c r="I205" s="40"/>
      <c r="J205" s="40" t="s">
        <v>466</v>
      </c>
      <c r="K205" s="40"/>
      <c r="L205" s="96" t="s">
        <v>473</v>
      </c>
      <c r="M205" s="81">
        <v>60000</v>
      </c>
      <c r="N205" s="40">
        <v>23135</v>
      </c>
      <c r="O205" s="40"/>
      <c r="P205" s="40">
        <f t="shared" si="31"/>
        <v>1388100000</v>
      </c>
      <c r="Q205" s="40"/>
      <c r="R205" s="42"/>
      <c r="S205" s="40">
        <f t="shared" si="33"/>
        <v>6000000</v>
      </c>
      <c r="T205" s="11"/>
      <c r="U205" s="21"/>
      <c r="V205" s="35"/>
      <c r="W205" s="28"/>
    </row>
    <row r="206" spans="1:23" ht="18.600000000000001" x14ac:dyDescent="0.3">
      <c r="A206" s="282">
        <v>152</v>
      </c>
      <c r="B206" s="284" t="s">
        <v>440</v>
      </c>
      <c r="C206" s="282">
        <v>1398729434</v>
      </c>
      <c r="D206" s="284" t="s">
        <v>2</v>
      </c>
      <c r="E206" s="14"/>
      <c r="F206" s="284">
        <v>3000000</v>
      </c>
      <c r="G206" s="37"/>
      <c r="H206" s="284">
        <v>23338</v>
      </c>
      <c r="I206" s="284"/>
      <c r="J206" s="40" t="s">
        <v>452</v>
      </c>
      <c r="K206" s="40"/>
      <c r="L206" s="96" t="s">
        <v>459</v>
      </c>
      <c r="M206" s="81">
        <v>299600</v>
      </c>
      <c r="N206" s="40">
        <v>23338</v>
      </c>
      <c r="O206" s="40"/>
      <c r="P206" s="40">
        <f t="shared" si="31"/>
        <v>6992064800</v>
      </c>
      <c r="Q206" s="40"/>
      <c r="R206" s="42"/>
      <c r="S206" s="40">
        <f t="shared" si="33"/>
        <v>3000000</v>
      </c>
      <c r="T206" s="11"/>
      <c r="U206" s="21"/>
      <c r="V206" s="35"/>
      <c r="W206" s="28"/>
    </row>
    <row r="207" spans="1:23" ht="18.600000000000001" x14ac:dyDescent="0.3">
      <c r="A207" s="283"/>
      <c r="B207" s="285"/>
      <c r="C207" s="283"/>
      <c r="D207" s="285"/>
      <c r="E207" s="14"/>
      <c r="F207" s="285"/>
      <c r="G207" s="42"/>
      <c r="H207" s="285"/>
      <c r="I207" s="285"/>
      <c r="J207" s="40" t="s">
        <v>466</v>
      </c>
      <c r="K207" s="40"/>
      <c r="L207" s="96" t="s">
        <v>474</v>
      </c>
      <c r="M207" s="81">
        <v>3330</v>
      </c>
      <c r="N207" s="40">
        <v>23338</v>
      </c>
      <c r="O207" s="40"/>
      <c r="P207" s="40">
        <f t="shared" si="31"/>
        <v>77715540</v>
      </c>
      <c r="Q207" s="40"/>
      <c r="R207" s="42"/>
      <c r="S207" s="40"/>
      <c r="T207" s="11"/>
      <c r="U207" s="21"/>
      <c r="V207" s="35"/>
      <c r="W207" s="28"/>
    </row>
    <row r="208" spans="1:23" ht="18.600000000000001" x14ac:dyDescent="0.3">
      <c r="A208" s="14">
        <v>153</v>
      </c>
      <c r="B208" s="40" t="s">
        <v>441</v>
      </c>
      <c r="C208" s="14">
        <v>1398733967</v>
      </c>
      <c r="D208" s="40" t="s">
        <v>2</v>
      </c>
      <c r="E208" s="14"/>
      <c r="F208" s="42">
        <v>5000000</v>
      </c>
      <c r="G208" s="42"/>
      <c r="H208" s="40">
        <v>23561</v>
      </c>
      <c r="I208" s="40"/>
      <c r="J208" s="40" t="s">
        <v>466</v>
      </c>
      <c r="K208" s="40"/>
      <c r="L208" s="96" t="s">
        <v>466</v>
      </c>
      <c r="M208" s="81">
        <v>5000000</v>
      </c>
      <c r="N208" s="40">
        <v>23561</v>
      </c>
      <c r="O208" s="40"/>
      <c r="P208" s="40">
        <f t="shared" si="31"/>
        <v>117805000000</v>
      </c>
      <c r="Q208" s="40"/>
      <c r="R208" s="42"/>
      <c r="S208" s="40">
        <f t="shared" si="33"/>
        <v>5000000</v>
      </c>
      <c r="T208" s="11"/>
      <c r="U208" s="21"/>
      <c r="V208" s="35"/>
      <c r="W208" s="28"/>
    </row>
    <row r="209" spans="1:23" ht="18.600000000000001" x14ac:dyDescent="0.3">
      <c r="A209" s="14">
        <v>154</v>
      </c>
      <c r="B209" s="40" t="s">
        <v>442</v>
      </c>
      <c r="C209" s="14">
        <v>1398734719</v>
      </c>
      <c r="D209" s="40" t="s">
        <v>2</v>
      </c>
      <c r="E209" s="14"/>
      <c r="F209" s="42">
        <v>5000000</v>
      </c>
      <c r="G209" s="42"/>
      <c r="H209" s="40">
        <v>20172</v>
      </c>
      <c r="I209" s="40"/>
      <c r="J209" s="40" t="s">
        <v>466</v>
      </c>
      <c r="K209" s="40"/>
      <c r="L209" s="96" t="s">
        <v>470</v>
      </c>
      <c r="M209" s="81">
        <v>5000000</v>
      </c>
      <c r="N209" s="40">
        <v>200172</v>
      </c>
      <c r="O209" s="40"/>
      <c r="P209" s="40">
        <f t="shared" si="31"/>
        <v>1000860000000</v>
      </c>
      <c r="Q209" s="40"/>
      <c r="R209" s="42"/>
      <c r="S209" s="40">
        <f t="shared" si="33"/>
        <v>5000000</v>
      </c>
      <c r="T209" s="11"/>
      <c r="U209" s="21"/>
      <c r="V209" s="35"/>
      <c r="W209" s="28"/>
    </row>
    <row r="210" spans="1:23" ht="18.600000000000001" x14ac:dyDescent="0.3">
      <c r="A210" s="14">
        <v>155</v>
      </c>
      <c r="B210" s="40" t="s">
        <v>449</v>
      </c>
      <c r="C210" s="14">
        <v>1398737599</v>
      </c>
      <c r="D210" s="40" t="s">
        <v>2</v>
      </c>
      <c r="E210" s="14"/>
      <c r="F210" s="42">
        <v>5000000</v>
      </c>
      <c r="G210" s="42"/>
      <c r="H210" s="40">
        <v>21999</v>
      </c>
      <c r="I210" s="40"/>
      <c r="J210" s="40" t="s">
        <v>466</v>
      </c>
      <c r="K210" s="40"/>
      <c r="L210" s="96" t="s">
        <v>475</v>
      </c>
      <c r="M210" s="81">
        <v>2956920</v>
      </c>
      <c r="N210" s="40">
        <v>21999</v>
      </c>
      <c r="O210" s="40"/>
      <c r="P210" s="40">
        <f t="shared" si="31"/>
        <v>65049283080</v>
      </c>
      <c r="Q210" s="40"/>
      <c r="R210" s="42"/>
      <c r="S210" s="40">
        <f t="shared" si="33"/>
        <v>5000000</v>
      </c>
      <c r="T210" s="11"/>
      <c r="U210" s="21"/>
      <c r="V210" s="35"/>
      <c r="W210" s="28"/>
    </row>
    <row r="211" spans="1:23" ht="18.600000000000001" x14ac:dyDescent="0.3">
      <c r="A211" s="14">
        <v>156</v>
      </c>
      <c r="B211" s="40" t="s">
        <v>450</v>
      </c>
      <c r="C211" s="14">
        <v>1398738733</v>
      </c>
      <c r="D211" s="115" t="s">
        <v>611</v>
      </c>
      <c r="E211" s="14"/>
      <c r="F211" s="40">
        <v>3000000</v>
      </c>
      <c r="G211" s="40"/>
      <c r="H211" s="40">
        <v>24285</v>
      </c>
      <c r="I211" s="40"/>
      <c r="J211" s="40" t="s">
        <v>466</v>
      </c>
      <c r="K211" s="40"/>
      <c r="L211" s="96" t="s">
        <v>471</v>
      </c>
      <c r="M211" s="81">
        <v>2873468</v>
      </c>
      <c r="N211" s="40">
        <v>24285</v>
      </c>
      <c r="O211" s="40"/>
      <c r="P211" s="40">
        <f t="shared" si="31"/>
        <v>69782170380</v>
      </c>
      <c r="Q211" s="40"/>
      <c r="R211" s="42"/>
      <c r="S211" s="40">
        <f t="shared" si="33"/>
        <v>3000000</v>
      </c>
      <c r="T211" s="11"/>
      <c r="U211" s="21"/>
      <c r="V211" s="35"/>
      <c r="W211" s="28"/>
    </row>
    <row r="212" spans="1:23" ht="18.600000000000001" x14ac:dyDescent="0.3">
      <c r="A212" s="14">
        <v>157</v>
      </c>
      <c r="B212" s="40" t="s">
        <v>451</v>
      </c>
      <c r="C212" s="14">
        <v>1398739341</v>
      </c>
      <c r="D212" s="40" t="s">
        <v>2</v>
      </c>
      <c r="E212" s="14"/>
      <c r="F212" s="42">
        <v>3000000</v>
      </c>
      <c r="G212" s="42"/>
      <c r="H212" s="40">
        <v>22758</v>
      </c>
      <c r="I212" s="40"/>
      <c r="J212" s="40" t="s">
        <v>466</v>
      </c>
      <c r="K212" s="40"/>
      <c r="L212" s="96" t="s">
        <v>469</v>
      </c>
      <c r="M212" s="81">
        <v>3000000</v>
      </c>
      <c r="N212" s="40">
        <v>22758</v>
      </c>
      <c r="O212" s="40"/>
      <c r="P212" s="40">
        <f t="shared" si="31"/>
        <v>68274000000</v>
      </c>
      <c r="Q212" s="40"/>
      <c r="R212" s="42"/>
      <c r="S212" s="40">
        <f t="shared" si="33"/>
        <v>3000000</v>
      </c>
      <c r="T212" s="11"/>
      <c r="U212" s="21"/>
      <c r="V212" s="35"/>
      <c r="W212" s="28"/>
    </row>
    <row r="213" spans="1:23" ht="18.600000000000001" x14ac:dyDescent="0.3">
      <c r="A213" s="14">
        <v>158</v>
      </c>
      <c r="B213" s="40" t="s">
        <v>460</v>
      </c>
      <c r="C213" s="14">
        <v>1398741981</v>
      </c>
      <c r="D213" s="40" t="s">
        <v>231</v>
      </c>
      <c r="E213" s="14"/>
      <c r="F213" s="42">
        <v>5000000</v>
      </c>
      <c r="G213" s="42"/>
      <c r="H213" s="40">
        <v>23736</v>
      </c>
      <c r="I213" s="40"/>
      <c r="J213" s="40" t="s">
        <v>466</v>
      </c>
      <c r="K213" s="40"/>
      <c r="L213" s="96" t="s">
        <v>467</v>
      </c>
      <c r="M213" s="81">
        <v>4889304</v>
      </c>
      <c r="N213" s="40">
        <v>23736</v>
      </c>
      <c r="O213" s="40"/>
      <c r="P213" s="40">
        <f t="shared" si="31"/>
        <v>116052519744</v>
      </c>
      <c r="Q213" s="40"/>
      <c r="R213" s="42"/>
      <c r="S213" s="40">
        <f t="shared" si="33"/>
        <v>5000000</v>
      </c>
      <c r="T213" s="11"/>
      <c r="U213" s="21"/>
      <c r="V213" s="35"/>
      <c r="W213" s="28"/>
    </row>
    <row r="214" spans="1:23" ht="18.600000000000001" x14ac:dyDescent="0.3">
      <c r="A214" s="14">
        <v>159</v>
      </c>
      <c r="B214" s="40" t="s">
        <v>461</v>
      </c>
      <c r="C214" s="14">
        <v>1398746089</v>
      </c>
      <c r="D214" s="40" t="s">
        <v>2</v>
      </c>
      <c r="E214" s="14"/>
      <c r="F214" s="42">
        <v>4000000</v>
      </c>
      <c r="G214" s="42"/>
      <c r="H214" s="40">
        <v>25037</v>
      </c>
      <c r="I214" s="40"/>
      <c r="J214" s="40"/>
      <c r="K214" s="40"/>
      <c r="L214" s="96"/>
      <c r="M214" s="81"/>
      <c r="N214" s="40"/>
      <c r="O214" s="40"/>
      <c r="P214" s="40">
        <f t="shared" si="31"/>
        <v>0</v>
      </c>
      <c r="Q214" s="40"/>
      <c r="R214" s="42"/>
      <c r="S214" s="40">
        <f t="shared" si="33"/>
        <v>4000000</v>
      </c>
      <c r="T214" s="11"/>
      <c r="U214" s="21"/>
      <c r="V214" s="35"/>
      <c r="W214" s="28"/>
    </row>
    <row r="215" spans="1:23" ht="18.600000000000001" x14ac:dyDescent="0.3">
      <c r="A215" s="14">
        <v>160</v>
      </c>
      <c r="B215" s="40" t="s">
        <v>461</v>
      </c>
      <c r="C215" s="14">
        <v>1398746144</v>
      </c>
      <c r="D215" s="40" t="s">
        <v>231</v>
      </c>
      <c r="E215" s="14"/>
      <c r="F215" s="42">
        <v>4000000</v>
      </c>
      <c r="G215" s="42"/>
      <c r="H215" s="40">
        <v>25037</v>
      </c>
      <c r="I215" s="40"/>
      <c r="J215" s="40"/>
      <c r="K215" s="40"/>
      <c r="L215" s="96"/>
      <c r="M215" s="81"/>
      <c r="N215" s="40"/>
      <c r="O215" s="40"/>
      <c r="P215" s="40">
        <f t="shared" si="31"/>
        <v>0</v>
      </c>
      <c r="Q215" s="40"/>
      <c r="R215" s="42"/>
      <c r="S215" s="40">
        <f t="shared" si="33"/>
        <v>4000000</v>
      </c>
      <c r="T215" s="11"/>
      <c r="U215" s="21"/>
      <c r="V215" s="35"/>
      <c r="W215" s="28"/>
    </row>
    <row r="216" spans="1:23" ht="18.600000000000001" x14ac:dyDescent="0.3">
      <c r="A216" s="14">
        <v>161</v>
      </c>
      <c r="B216" s="40" t="s">
        <v>462</v>
      </c>
      <c r="C216" s="14">
        <v>1398748804</v>
      </c>
      <c r="D216" s="40" t="s">
        <v>2</v>
      </c>
      <c r="E216" s="14"/>
      <c r="F216" s="40">
        <v>3000000</v>
      </c>
      <c r="G216" s="40"/>
      <c r="H216" s="40">
        <v>26745</v>
      </c>
      <c r="I216" s="40"/>
      <c r="J216" s="40"/>
      <c r="K216" s="40"/>
      <c r="L216" s="96"/>
      <c r="M216" s="81"/>
      <c r="N216" s="40"/>
      <c r="O216" s="40"/>
      <c r="P216" s="40">
        <f t="shared" si="31"/>
        <v>0</v>
      </c>
      <c r="Q216" s="40"/>
      <c r="R216" s="42"/>
      <c r="S216" s="40"/>
      <c r="T216" s="11"/>
      <c r="U216" s="21"/>
      <c r="V216" s="35"/>
      <c r="W216" s="28"/>
    </row>
    <row r="217" spans="1:23" ht="18.600000000000001" x14ac:dyDescent="0.3">
      <c r="A217" s="14">
        <v>162</v>
      </c>
      <c r="B217" s="40" t="s">
        <v>463</v>
      </c>
      <c r="C217" s="14">
        <v>1398751057</v>
      </c>
      <c r="D217" s="115" t="s">
        <v>611</v>
      </c>
      <c r="E217" s="14"/>
      <c r="F217" s="40">
        <v>2000000</v>
      </c>
      <c r="G217" s="40"/>
      <c r="H217" s="40">
        <v>30733</v>
      </c>
      <c r="I217" s="40"/>
      <c r="J217" s="40" t="s">
        <v>481</v>
      </c>
      <c r="K217" s="40"/>
      <c r="L217" s="96" t="s">
        <v>485</v>
      </c>
      <c r="M217" s="81">
        <v>139484</v>
      </c>
      <c r="N217" s="40">
        <v>30733</v>
      </c>
      <c r="O217" s="40"/>
      <c r="P217" s="40">
        <f t="shared" si="31"/>
        <v>4286761772</v>
      </c>
      <c r="Q217" s="40"/>
      <c r="R217" s="42"/>
      <c r="S217" s="40"/>
      <c r="T217" s="11"/>
      <c r="U217" s="21"/>
      <c r="V217" s="35"/>
      <c r="W217" s="28"/>
    </row>
    <row r="218" spans="1:23" ht="18.600000000000001" x14ac:dyDescent="0.3">
      <c r="A218" s="14">
        <v>163</v>
      </c>
      <c r="B218" s="40" t="s">
        <v>464</v>
      </c>
      <c r="C218" s="14">
        <v>1398751269</v>
      </c>
      <c r="D218" s="40" t="s">
        <v>2</v>
      </c>
      <c r="E218" s="14"/>
      <c r="F218" s="40">
        <v>5000000</v>
      </c>
      <c r="G218" s="40"/>
      <c r="H218" s="40">
        <v>26024</v>
      </c>
      <c r="I218" s="40"/>
      <c r="J218" s="40"/>
      <c r="K218" s="40"/>
      <c r="L218" s="96"/>
      <c r="M218" s="81"/>
      <c r="N218" s="40"/>
      <c r="O218" s="40"/>
      <c r="P218" s="40">
        <f t="shared" si="31"/>
        <v>0</v>
      </c>
      <c r="Q218" s="40"/>
      <c r="R218" s="42"/>
      <c r="S218" s="40"/>
      <c r="T218" s="11"/>
      <c r="U218" s="21"/>
      <c r="V218" s="35"/>
      <c r="W218" s="28"/>
    </row>
    <row r="219" spans="1:23" ht="18.600000000000001" x14ac:dyDescent="0.3">
      <c r="A219" s="14">
        <v>164</v>
      </c>
      <c r="B219" s="40" t="s">
        <v>465</v>
      </c>
      <c r="C219" s="14">
        <v>1398753628</v>
      </c>
      <c r="D219" s="40" t="s">
        <v>2</v>
      </c>
      <c r="E219" s="14"/>
      <c r="F219" s="40">
        <v>5000000</v>
      </c>
      <c r="G219" s="40"/>
      <c r="H219" s="40">
        <v>26148</v>
      </c>
      <c r="I219" s="40"/>
      <c r="J219" s="40"/>
      <c r="K219" s="40"/>
      <c r="L219" s="96"/>
      <c r="M219" s="81"/>
      <c r="N219" s="40"/>
      <c r="O219" s="40"/>
      <c r="P219" s="40">
        <f t="shared" si="31"/>
        <v>0</v>
      </c>
      <c r="Q219" s="40"/>
      <c r="R219" s="42"/>
      <c r="S219" s="40"/>
      <c r="T219" s="11"/>
      <c r="U219" s="21"/>
      <c r="V219" s="35"/>
      <c r="W219" s="28"/>
    </row>
    <row r="220" spans="1:23" ht="18.600000000000001" x14ac:dyDescent="0.3">
      <c r="A220" s="14">
        <v>165</v>
      </c>
      <c r="B220" s="40" t="s">
        <v>465</v>
      </c>
      <c r="C220" s="14">
        <v>1398753654</v>
      </c>
      <c r="D220" s="40" t="s">
        <v>2</v>
      </c>
      <c r="E220" s="14"/>
      <c r="F220" s="40">
        <v>2000000</v>
      </c>
      <c r="G220" s="40"/>
      <c r="H220" s="40">
        <v>26148</v>
      </c>
      <c r="I220" s="40"/>
      <c r="J220" s="40"/>
      <c r="K220" s="40"/>
      <c r="L220" s="96"/>
      <c r="M220" s="81"/>
      <c r="N220" s="40"/>
      <c r="O220" s="40"/>
      <c r="P220" s="40">
        <f t="shared" si="31"/>
        <v>0</v>
      </c>
      <c r="Q220" s="40"/>
      <c r="R220" s="42"/>
      <c r="S220" s="40"/>
      <c r="T220" s="11"/>
      <c r="U220" s="21"/>
      <c r="V220" s="35"/>
      <c r="W220" s="28"/>
    </row>
    <row r="221" spans="1:23" ht="18.600000000000001" x14ac:dyDescent="0.3">
      <c r="A221" s="14">
        <v>166</v>
      </c>
      <c r="B221" s="40" t="s">
        <v>476</v>
      </c>
      <c r="C221" s="14">
        <v>1398755911</v>
      </c>
      <c r="D221" s="40" t="s">
        <v>2</v>
      </c>
      <c r="E221" s="14"/>
      <c r="F221" s="40">
        <v>5000000</v>
      </c>
      <c r="G221" s="40"/>
      <c r="H221" s="40">
        <v>26148</v>
      </c>
      <c r="I221" s="40"/>
      <c r="J221" s="40" t="s">
        <v>481</v>
      </c>
      <c r="K221" s="40"/>
      <c r="L221" s="96" t="s">
        <v>483</v>
      </c>
      <c r="M221" s="81">
        <v>4889418</v>
      </c>
      <c r="N221" s="40">
        <v>26148</v>
      </c>
      <c r="O221" s="40"/>
      <c r="P221" s="40">
        <f t="shared" si="31"/>
        <v>127848501864</v>
      </c>
      <c r="Q221" s="40"/>
      <c r="R221" s="42"/>
      <c r="S221" s="40"/>
      <c r="T221" s="11"/>
      <c r="U221" s="21"/>
      <c r="V221" s="35"/>
      <c r="W221" s="28"/>
    </row>
    <row r="222" spans="1:23" ht="18.600000000000001" x14ac:dyDescent="0.3">
      <c r="A222" s="14">
        <v>167</v>
      </c>
      <c r="B222" s="40" t="s">
        <v>477</v>
      </c>
      <c r="C222" s="14">
        <v>1398758452</v>
      </c>
      <c r="D222" s="115" t="s">
        <v>611</v>
      </c>
      <c r="E222" s="14"/>
      <c r="F222" s="40">
        <v>2000000</v>
      </c>
      <c r="G222" s="40"/>
      <c r="H222" s="40">
        <v>31706</v>
      </c>
      <c r="I222" s="40"/>
      <c r="J222" s="40" t="s">
        <v>481</v>
      </c>
      <c r="K222" s="40"/>
      <c r="L222" s="96" t="s">
        <v>484</v>
      </c>
      <c r="M222" s="81">
        <v>1735417</v>
      </c>
      <c r="N222" s="40">
        <v>31706</v>
      </c>
      <c r="O222" s="40"/>
      <c r="P222" s="40">
        <f t="shared" si="31"/>
        <v>55023131402</v>
      </c>
      <c r="Q222" s="40"/>
      <c r="R222" s="42"/>
      <c r="S222" s="40"/>
      <c r="T222" s="11"/>
      <c r="U222" s="21"/>
      <c r="V222" s="35"/>
      <c r="W222" s="28"/>
    </row>
    <row r="223" spans="1:23" ht="18.600000000000001" x14ac:dyDescent="0.3">
      <c r="A223" s="14">
        <v>168</v>
      </c>
      <c r="B223" s="40" t="s">
        <v>478</v>
      </c>
      <c r="C223" s="14">
        <v>1398758684</v>
      </c>
      <c r="D223" s="40" t="s">
        <v>2</v>
      </c>
      <c r="E223" s="14"/>
      <c r="F223" s="40">
        <v>5000000</v>
      </c>
      <c r="G223" s="40"/>
      <c r="H223" s="40">
        <v>27079</v>
      </c>
      <c r="I223" s="40"/>
      <c r="J223" s="40" t="s">
        <v>481</v>
      </c>
      <c r="K223" s="40"/>
      <c r="L223" s="96" t="s">
        <v>482</v>
      </c>
      <c r="M223" s="81">
        <v>5000000</v>
      </c>
      <c r="N223" s="40">
        <v>27079</v>
      </c>
      <c r="O223" s="40"/>
      <c r="P223" s="40">
        <f t="shared" si="31"/>
        <v>135395000000</v>
      </c>
      <c r="Q223" s="40"/>
      <c r="R223" s="42"/>
      <c r="S223" s="40"/>
      <c r="T223" s="11"/>
      <c r="U223" s="21"/>
      <c r="V223" s="35"/>
      <c r="W223" s="28"/>
    </row>
    <row r="224" spans="1:23" ht="18.600000000000001" x14ac:dyDescent="0.3">
      <c r="A224" s="282">
        <v>169</v>
      </c>
      <c r="B224" s="284" t="s">
        <v>479</v>
      </c>
      <c r="C224" s="282">
        <v>1398759683</v>
      </c>
      <c r="D224" s="286" t="s">
        <v>480</v>
      </c>
      <c r="E224" s="282"/>
      <c r="F224" s="284">
        <v>2000000</v>
      </c>
      <c r="G224" s="37"/>
      <c r="H224" s="284">
        <v>26020</v>
      </c>
      <c r="I224" s="284"/>
      <c r="J224" s="40" t="s">
        <v>481</v>
      </c>
      <c r="K224" s="40"/>
      <c r="L224" s="96" t="s">
        <v>489</v>
      </c>
      <c r="M224" s="81">
        <v>765830</v>
      </c>
      <c r="N224" s="40">
        <v>26020</v>
      </c>
      <c r="O224" s="40"/>
      <c r="P224" s="40">
        <f t="shared" si="31"/>
        <v>19926896600</v>
      </c>
      <c r="Q224" s="40"/>
      <c r="R224" s="42"/>
      <c r="S224" s="40"/>
      <c r="T224" s="11"/>
      <c r="U224" s="21"/>
      <c r="V224" s="35"/>
      <c r="W224" s="28"/>
    </row>
    <row r="225" spans="1:23" ht="18.600000000000001" x14ac:dyDescent="0.3">
      <c r="A225" s="283"/>
      <c r="B225" s="285"/>
      <c r="C225" s="283"/>
      <c r="D225" s="287"/>
      <c r="E225" s="283"/>
      <c r="F225" s="285"/>
      <c r="G225" s="42"/>
      <c r="H225" s="285"/>
      <c r="I225" s="285"/>
      <c r="J225" s="40" t="s">
        <v>492</v>
      </c>
      <c r="K225" s="40"/>
      <c r="L225" s="96" t="s">
        <v>493</v>
      </c>
      <c r="M225" s="81">
        <v>283160</v>
      </c>
      <c r="N225" s="40">
        <v>26020</v>
      </c>
      <c r="O225" s="40"/>
      <c r="P225" s="40">
        <f t="shared" si="31"/>
        <v>7367823200</v>
      </c>
      <c r="Q225" s="40"/>
      <c r="R225" s="42"/>
      <c r="S225" s="40"/>
      <c r="T225" s="11"/>
      <c r="U225" s="21"/>
      <c r="V225" s="35"/>
      <c r="W225" s="28"/>
    </row>
    <row r="226" spans="1:23" ht="18.600000000000001" x14ac:dyDescent="0.3">
      <c r="A226" s="93" t="s">
        <v>506</v>
      </c>
      <c r="B226" s="42" t="s">
        <v>507</v>
      </c>
      <c r="C226" s="93">
        <v>1398761775</v>
      </c>
      <c r="D226" s="60" t="s">
        <v>2</v>
      </c>
      <c r="E226" s="93"/>
      <c r="F226" s="42">
        <v>6000000</v>
      </c>
      <c r="G226" s="42"/>
      <c r="H226" s="42">
        <v>26568</v>
      </c>
      <c r="I226" s="42"/>
      <c r="J226" s="40"/>
      <c r="K226" s="40"/>
      <c r="L226" s="96"/>
      <c r="M226" s="81"/>
      <c r="N226" s="40"/>
      <c r="O226" s="40"/>
      <c r="P226" s="40"/>
      <c r="Q226" s="40"/>
      <c r="R226" s="42"/>
      <c r="S226" s="40"/>
      <c r="T226" s="11"/>
      <c r="U226" s="21"/>
      <c r="V226" s="35"/>
      <c r="W226" s="28"/>
    </row>
    <row r="227" spans="1:23" ht="18.600000000000001" x14ac:dyDescent="0.3">
      <c r="A227" s="14">
        <v>170</v>
      </c>
      <c r="B227" s="40" t="s">
        <v>487</v>
      </c>
      <c r="C227" s="14">
        <v>1399768733</v>
      </c>
      <c r="D227" s="40" t="s">
        <v>2</v>
      </c>
      <c r="E227" s="14"/>
      <c r="F227" s="40">
        <v>3000000</v>
      </c>
      <c r="G227" s="40"/>
      <c r="H227" s="40">
        <v>18118</v>
      </c>
      <c r="I227" s="40">
        <f>H227*F227</f>
        <v>54354000000</v>
      </c>
      <c r="J227" s="40"/>
      <c r="K227" s="40"/>
      <c r="L227" s="96"/>
      <c r="M227" s="81"/>
      <c r="N227" s="40"/>
      <c r="O227" s="40"/>
      <c r="P227" s="40">
        <f t="shared" si="31"/>
        <v>0</v>
      </c>
      <c r="Q227" s="40"/>
      <c r="R227" s="42"/>
      <c r="S227" s="40"/>
      <c r="T227" s="11"/>
      <c r="U227" s="21"/>
      <c r="V227" s="35"/>
      <c r="W227" s="28"/>
    </row>
    <row r="228" spans="1:23" ht="18.600000000000001" x14ac:dyDescent="0.3">
      <c r="A228" s="14">
        <v>171</v>
      </c>
      <c r="B228" s="40" t="s">
        <v>486</v>
      </c>
      <c r="C228" s="14">
        <v>1399770185</v>
      </c>
      <c r="D228" s="40" t="s">
        <v>2</v>
      </c>
      <c r="E228" s="14"/>
      <c r="F228" s="40">
        <v>3000000</v>
      </c>
      <c r="G228" s="40"/>
      <c r="H228" s="40">
        <v>18118</v>
      </c>
      <c r="I228" s="40">
        <f t="shared" ref="I228:I237" si="34">H228*F228</f>
        <v>54354000000</v>
      </c>
      <c r="J228" s="40" t="s">
        <v>501</v>
      </c>
      <c r="K228" s="40"/>
      <c r="L228" s="96" t="s">
        <v>503</v>
      </c>
      <c r="M228" s="81">
        <v>2747857</v>
      </c>
      <c r="N228" s="40">
        <v>18118</v>
      </c>
      <c r="O228" s="40"/>
      <c r="P228" s="40">
        <f t="shared" si="31"/>
        <v>49785673126</v>
      </c>
      <c r="Q228" s="40"/>
      <c r="R228" s="42"/>
      <c r="S228" s="40"/>
      <c r="T228" s="11"/>
      <c r="U228" s="21"/>
      <c r="V228" s="35"/>
      <c r="W228" s="28"/>
    </row>
    <row r="229" spans="1:23" ht="18.600000000000001" x14ac:dyDescent="0.3">
      <c r="A229" s="14">
        <v>172</v>
      </c>
      <c r="B229" s="40" t="s">
        <v>488</v>
      </c>
      <c r="C229" s="14">
        <v>1399770534</v>
      </c>
      <c r="D229" s="40" t="s">
        <v>231</v>
      </c>
      <c r="E229" s="14"/>
      <c r="F229" s="40">
        <v>2000000</v>
      </c>
      <c r="G229" s="40"/>
      <c r="H229" s="40">
        <v>19095</v>
      </c>
      <c r="I229" s="40">
        <f t="shared" si="34"/>
        <v>38190000000</v>
      </c>
      <c r="J229" s="40" t="s">
        <v>501</v>
      </c>
      <c r="K229" s="40"/>
      <c r="L229" s="96" t="s">
        <v>502</v>
      </c>
      <c r="M229" s="81">
        <v>2000000</v>
      </c>
      <c r="N229" s="40">
        <v>19095</v>
      </c>
      <c r="O229" s="40"/>
      <c r="P229" s="40">
        <f t="shared" si="31"/>
        <v>38190000000</v>
      </c>
      <c r="Q229" s="40"/>
      <c r="R229" s="42"/>
      <c r="S229" s="40"/>
      <c r="T229" s="11"/>
      <c r="U229" s="21"/>
      <c r="V229" s="35"/>
      <c r="W229" s="28"/>
    </row>
    <row r="230" spans="1:23" ht="18.600000000000001" x14ac:dyDescent="0.3">
      <c r="A230" s="14">
        <v>173</v>
      </c>
      <c r="B230" s="40" t="s">
        <v>490</v>
      </c>
      <c r="C230" s="14">
        <v>1399775288</v>
      </c>
      <c r="D230" s="40" t="s">
        <v>2</v>
      </c>
      <c r="E230" s="14"/>
      <c r="F230" s="40">
        <v>7000000</v>
      </c>
      <c r="G230" s="40"/>
      <c r="H230" s="40">
        <v>14061</v>
      </c>
      <c r="I230" s="40">
        <f t="shared" si="34"/>
        <v>98427000000</v>
      </c>
      <c r="J230" s="40" t="s">
        <v>501</v>
      </c>
      <c r="K230" s="40"/>
      <c r="L230" s="96" t="s">
        <v>505</v>
      </c>
      <c r="M230" s="81">
        <v>7000000</v>
      </c>
      <c r="N230" s="40">
        <v>14061</v>
      </c>
      <c r="O230" s="40"/>
      <c r="P230" s="40">
        <f t="shared" si="31"/>
        <v>98427000000</v>
      </c>
      <c r="Q230" s="40"/>
      <c r="R230" s="42"/>
      <c r="S230" s="40"/>
      <c r="T230" s="11"/>
      <c r="U230" s="21"/>
      <c r="V230" s="35"/>
      <c r="W230" s="28"/>
    </row>
    <row r="231" spans="1:23" ht="18.600000000000001" x14ac:dyDescent="0.3">
      <c r="A231" s="14">
        <v>174</v>
      </c>
      <c r="B231" s="40" t="s">
        <v>491</v>
      </c>
      <c r="C231" s="14">
        <v>1399783091</v>
      </c>
      <c r="D231" s="115" t="s">
        <v>611</v>
      </c>
      <c r="E231" s="14"/>
      <c r="F231" s="40">
        <v>1400000</v>
      </c>
      <c r="G231" s="40"/>
      <c r="H231" s="40">
        <v>16842</v>
      </c>
      <c r="I231" s="40">
        <f t="shared" si="34"/>
        <v>23578800000</v>
      </c>
      <c r="J231" s="40" t="s">
        <v>520</v>
      </c>
      <c r="K231" s="40"/>
      <c r="L231" s="96">
        <v>1685096</v>
      </c>
      <c r="M231" s="81">
        <v>3415</v>
      </c>
      <c r="N231" s="40">
        <v>16842</v>
      </c>
      <c r="O231" s="40"/>
      <c r="P231" s="40">
        <f t="shared" si="31"/>
        <v>57515430</v>
      </c>
      <c r="Q231" s="40"/>
      <c r="R231" s="42"/>
      <c r="S231" s="40"/>
      <c r="T231" s="11"/>
      <c r="U231" s="21"/>
      <c r="V231" s="35"/>
      <c r="W231" s="28"/>
    </row>
    <row r="232" spans="1:23" ht="18.600000000000001" x14ac:dyDescent="0.3">
      <c r="A232" s="14">
        <v>175</v>
      </c>
      <c r="B232" s="40" t="s">
        <v>491</v>
      </c>
      <c r="C232" s="14">
        <v>1399783387</v>
      </c>
      <c r="D232" s="40" t="s">
        <v>2</v>
      </c>
      <c r="E232" s="14"/>
      <c r="F232" s="40">
        <v>4000000</v>
      </c>
      <c r="G232" s="40"/>
      <c r="H232" s="40">
        <v>16525</v>
      </c>
      <c r="I232" s="40">
        <f t="shared" si="34"/>
        <v>66100000000</v>
      </c>
      <c r="J232" s="40" t="s">
        <v>501</v>
      </c>
      <c r="K232" s="40"/>
      <c r="L232" s="96" t="s">
        <v>504</v>
      </c>
      <c r="M232" s="81">
        <v>3143081</v>
      </c>
      <c r="N232" s="40">
        <v>16525</v>
      </c>
      <c r="O232" s="40"/>
      <c r="P232" s="40">
        <f t="shared" si="31"/>
        <v>51939413525</v>
      </c>
      <c r="Q232" s="40"/>
      <c r="R232" s="42"/>
      <c r="S232" s="40"/>
      <c r="T232" s="11"/>
      <c r="U232" s="21"/>
      <c r="V232" s="35"/>
      <c r="W232" s="28"/>
    </row>
    <row r="233" spans="1:23" ht="18.600000000000001" x14ac:dyDescent="0.3">
      <c r="A233" s="14">
        <v>176</v>
      </c>
      <c r="B233" s="40" t="s">
        <v>494</v>
      </c>
      <c r="C233" s="14">
        <v>1399784001</v>
      </c>
      <c r="D233" s="40" t="s">
        <v>2</v>
      </c>
      <c r="E233" s="14"/>
      <c r="F233" s="40">
        <v>6000000</v>
      </c>
      <c r="G233" s="40"/>
      <c r="H233" s="40">
        <v>18634</v>
      </c>
      <c r="I233" s="40">
        <f t="shared" si="34"/>
        <v>111804000000</v>
      </c>
      <c r="J233" s="40"/>
      <c r="K233" s="40"/>
      <c r="L233" s="96"/>
      <c r="M233" s="81"/>
      <c r="N233" s="40"/>
      <c r="O233" s="40"/>
      <c r="P233" s="40">
        <f t="shared" si="31"/>
        <v>0</v>
      </c>
      <c r="Q233" s="40"/>
      <c r="R233" s="42"/>
      <c r="S233" s="40"/>
      <c r="T233" s="11"/>
      <c r="U233" s="21"/>
      <c r="V233" s="35"/>
      <c r="W233" s="28"/>
    </row>
    <row r="234" spans="1:23" ht="18.600000000000001" x14ac:dyDescent="0.3">
      <c r="A234" s="14">
        <v>177</v>
      </c>
      <c r="B234" s="40" t="s">
        <v>495</v>
      </c>
      <c r="C234" s="14">
        <v>1399787506</v>
      </c>
      <c r="D234" s="40" t="s">
        <v>2</v>
      </c>
      <c r="E234" s="14"/>
      <c r="F234" s="40">
        <v>6000000</v>
      </c>
      <c r="G234" s="40"/>
      <c r="H234" s="40">
        <v>19999</v>
      </c>
      <c r="I234" s="40">
        <f t="shared" si="34"/>
        <v>119994000000</v>
      </c>
      <c r="J234" s="40"/>
      <c r="K234" s="40"/>
      <c r="L234" s="96"/>
      <c r="M234" s="81"/>
      <c r="N234" s="40"/>
      <c r="O234" s="40"/>
      <c r="P234" s="40">
        <f t="shared" si="31"/>
        <v>0</v>
      </c>
      <c r="Q234" s="40"/>
      <c r="R234" s="42"/>
      <c r="S234" s="40"/>
      <c r="T234" s="11"/>
      <c r="U234" s="21"/>
      <c r="V234" s="35"/>
      <c r="W234" s="28"/>
    </row>
    <row r="235" spans="1:23" ht="18.600000000000001" x14ac:dyDescent="0.3">
      <c r="A235" s="14">
        <v>178</v>
      </c>
      <c r="B235" s="40" t="s">
        <v>498</v>
      </c>
      <c r="C235" s="14">
        <v>1399788952</v>
      </c>
      <c r="D235" s="40" t="s">
        <v>2</v>
      </c>
      <c r="E235" s="14"/>
      <c r="F235" s="40">
        <v>6000000</v>
      </c>
      <c r="G235" s="40"/>
      <c r="H235" s="40">
        <v>24275</v>
      </c>
      <c r="I235" s="40">
        <f t="shared" si="34"/>
        <v>145650000000</v>
      </c>
      <c r="J235" s="40"/>
      <c r="K235" s="40"/>
      <c r="L235" s="96"/>
      <c r="M235" s="81"/>
      <c r="N235" s="40"/>
      <c r="O235" s="40"/>
      <c r="P235" s="40">
        <f t="shared" si="31"/>
        <v>0</v>
      </c>
      <c r="Q235" s="40"/>
      <c r="R235" s="42"/>
      <c r="S235" s="40"/>
      <c r="T235" s="11"/>
      <c r="U235" s="21"/>
      <c r="V235" s="35"/>
      <c r="W235" s="28"/>
    </row>
    <row r="236" spans="1:23" ht="18.600000000000001" x14ac:dyDescent="0.3">
      <c r="A236" s="14">
        <v>179</v>
      </c>
      <c r="B236" s="40" t="s">
        <v>499</v>
      </c>
      <c r="C236" s="14">
        <v>1399791370</v>
      </c>
      <c r="D236" s="40" t="s">
        <v>2</v>
      </c>
      <c r="E236" s="14"/>
      <c r="F236" s="40">
        <v>7000000</v>
      </c>
      <c r="G236" s="40"/>
      <c r="H236" s="40">
        <v>29233</v>
      </c>
      <c r="I236" s="40">
        <f t="shared" si="34"/>
        <v>204631000000</v>
      </c>
      <c r="J236" s="40"/>
      <c r="K236" s="40"/>
      <c r="L236" s="96"/>
      <c r="M236" s="81"/>
      <c r="N236" s="40"/>
      <c r="O236" s="40"/>
      <c r="P236" s="40">
        <f t="shared" si="31"/>
        <v>0</v>
      </c>
      <c r="Q236" s="40"/>
      <c r="R236" s="42"/>
      <c r="S236" s="40"/>
      <c r="T236" s="11"/>
      <c r="U236" s="21"/>
      <c r="V236" s="35"/>
      <c r="W236" s="28"/>
    </row>
    <row r="237" spans="1:23" ht="18.600000000000001" x14ac:dyDescent="0.3">
      <c r="A237" s="14">
        <v>180</v>
      </c>
      <c r="B237" s="40" t="s">
        <v>500</v>
      </c>
      <c r="C237" s="14">
        <v>1399794201</v>
      </c>
      <c r="D237" s="40" t="s">
        <v>2</v>
      </c>
      <c r="E237" s="14"/>
      <c r="F237" s="40">
        <v>7000000</v>
      </c>
      <c r="G237" s="40"/>
      <c r="H237" s="40">
        <v>24618</v>
      </c>
      <c r="I237" s="40">
        <f t="shared" si="34"/>
        <v>172326000000</v>
      </c>
      <c r="J237" s="40"/>
      <c r="K237" s="40"/>
      <c r="L237" s="96"/>
      <c r="M237" s="81"/>
      <c r="N237" s="40"/>
      <c r="O237" s="40"/>
      <c r="P237" s="40">
        <f t="shared" si="31"/>
        <v>0</v>
      </c>
      <c r="Q237" s="40"/>
      <c r="R237" s="42"/>
      <c r="S237" s="40"/>
      <c r="T237" s="11"/>
      <c r="U237" s="21"/>
      <c r="V237" s="35"/>
      <c r="W237" s="28"/>
    </row>
    <row r="238" spans="1:23" ht="18.600000000000001" x14ac:dyDescent="0.3">
      <c r="A238" s="282">
        <v>181</v>
      </c>
      <c r="B238" s="284" t="s">
        <v>509</v>
      </c>
      <c r="C238" s="282">
        <v>1399796584</v>
      </c>
      <c r="D238" s="286" t="s">
        <v>480</v>
      </c>
      <c r="E238" s="282"/>
      <c r="F238" s="284">
        <v>1000000</v>
      </c>
      <c r="G238" s="37"/>
      <c r="H238" s="284">
        <v>24859</v>
      </c>
      <c r="I238" s="284">
        <f>H238*F238</f>
        <v>24859000000</v>
      </c>
      <c r="J238" s="40" t="s">
        <v>517</v>
      </c>
      <c r="K238" s="40"/>
      <c r="L238" s="96">
        <v>117</v>
      </c>
      <c r="M238" s="81">
        <v>10760</v>
      </c>
      <c r="N238" s="40">
        <v>26020</v>
      </c>
      <c r="O238" s="40"/>
      <c r="P238" s="40">
        <f t="shared" si="31"/>
        <v>279975200</v>
      </c>
      <c r="Q238" s="40"/>
      <c r="R238" s="42"/>
      <c r="S238" s="40"/>
      <c r="T238" s="11"/>
      <c r="U238" s="21"/>
      <c r="V238" s="35"/>
      <c r="W238" s="28"/>
    </row>
    <row r="239" spans="1:23" ht="18.600000000000001" x14ac:dyDescent="0.3">
      <c r="A239" s="291"/>
      <c r="B239" s="292"/>
      <c r="C239" s="291"/>
      <c r="D239" s="322"/>
      <c r="E239" s="291"/>
      <c r="F239" s="292"/>
      <c r="G239" s="58"/>
      <c r="H239" s="292"/>
      <c r="I239" s="292"/>
      <c r="J239" s="40" t="s">
        <v>517</v>
      </c>
      <c r="K239" s="40"/>
      <c r="L239" s="96">
        <v>119</v>
      </c>
      <c r="M239" s="81">
        <v>671900</v>
      </c>
      <c r="N239" s="40">
        <v>24859</v>
      </c>
      <c r="O239" s="40"/>
      <c r="P239" s="40">
        <f t="shared" si="31"/>
        <v>16702762100</v>
      </c>
      <c r="Q239" s="40"/>
      <c r="R239" s="42"/>
      <c r="S239" s="40"/>
      <c r="T239" s="11"/>
      <c r="U239" s="21"/>
      <c r="V239" s="35"/>
      <c r="W239" s="28"/>
    </row>
    <row r="240" spans="1:23" ht="18.600000000000001" x14ac:dyDescent="0.3">
      <c r="A240" s="283"/>
      <c r="B240" s="285"/>
      <c r="C240" s="283"/>
      <c r="D240" s="287"/>
      <c r="E240" s="283"/>
      <c r="F240" s="285"/>
      <c r="G240" s="42"/>
      <c r="H240" s="285"/>
      <c r="I240" s="285"/>
      <c r="J240" s="40" t="s">
        <v>520</v>
      </c>
      <c r="K240" s="40"/>
      <c r="L240" s="96">
        <v>1666025</v>
      </c>
      <c r="M240" s="81">
        <v>327840</v>
      </c>
      <c r="N240" s="40">
        <v>24859</v>
      </c>
      <c r="O240" s="40"/>
      <c r="P240" s="40"/>
      <c r="Q240" s="40"/>
      <c r="R240" s="42"/>
      <c r="S240" s="40"/>
      <c r="T240" s="11"/>
      <c r="U240" s="21"/>
      <c r="V240" s="35"/>
      <c r="W240" s="28"/>
    </row>
    <row r="241" spans="1:23" ht="18.600000000000001" x14ac:dyDescent="0.3">
      <c r="A241" s="14">
        <v>182</v>
      </c>
      <c r="B241" s="40" t="s">
        <v>508</v>
      </c>
      <c r="C241" s="14">
        <v>1399797370</v>
      </c>
      <c r="D241" s="40" t="s">
        <v>2</v>
      </c>
      <c r="E241" s="14"/>
      <c r="F241" s="40">
        <v>7000000</v>
      </c>
      <c r="G241" s="40"/>
      <c r="H241" s="40">
        <v>29233</v>
      </c>
      <c r="I241" s="40">
        <f>H241*F241</f>
        <v>204631000000</v>
      </c>
      <c r="J241" s="40"/>
      <c r="K241" s="40"/>
      <c r="L241" s="96"/>
      <c r="M241" s="81"/>
      <c r="N241" s="40"/>
      <c r="O241" s="40"/>
      <c r="P241" s="40">
        <f t="shared" si="31"/>
        <v>0</v>
      </c>
      <c r="Q241" s="40"/>
      <c r="R241" s="42"/>
      <c r="S241" s="40"/>
      <c r="T241" s="11"/>
      <c r="U241" s="21"/>
      <c r="V241" s="35"/>
      <c r="W241" s="28"/>
    </row>
    <row r="242" spans="1:23" ht="18.600000000000001" x14ac:dyDescent="0.3">
      <c r="A242" s="14">
        <v>183</v>
      </c>
      <c r="B242" s="40" t="s">
        <v>510</v>
      </c>
      <c r="C242" s="14">
        <v>1399799507</v>
      </c>
      <c r="D242" s="40" t="s">
        <v>2</v>
      </c>
      <c r="E242" s="14" t="s">
        <v>511</v>
      </c>
      <c r="F242" s="40">
        <v>7000000</v>
      </c>
      <c r="G242" s="40"/>
      <c r="H242" s="40">
        <v>30511</v>
      </c>
      <c r="I242" s="40">
        <f t="shared" ref="I242:I305" si="35">H242*F242</f>
        <v>213577000000</v>
      </c>
      <c r="J242" s="40"/>
      <c r="K242" s="40"/>
      <c r="L242" s="96"/>
      <c r="M242" s="81"/>
      <c r="N242" s="40"/>
      <c r="O242" s="40"/>
      <c r="P242" s="40">
        <f t="shared" si="31"/>
        <v>0</v>
      </c>
      <c r="Q242" s="40"/>
      <c r="R242" s="42"/>
      <c r="S242" s="40"/>
      <c r="T242" s="11"/>
      <c r="U242" s="21"/>
      <c r="V242" s="35"/>
      <c r="W242" s="28"/>
    </row>
    <row r="243" spans="1:23" ht="18.600000000000001" x14ac:dyDescent="0.3">
      <c r="A243" s="14">
        <v>184</v>
      </c>
      <c r="B243" s="40" t="s">
        <v>513</v>
      </c>
      <c r="C243" s="14">
        <v>1399803097</v>
      </c>
      <c r="D243" s="115" t="s">
        <v>611</v>
      </c>
      <c r="E243" s="14" t="s">
        <v>541</v>
      </c>
      <c r="F243" s="40">
        <v>1000000</v>
      </c>
      <c r="G243" s="40"/>
      <c r="H243" s="40">
        <v>32918</v>
      </c>
      <c r="I243" s="40">
        <f t="shared" si="35"/>
        <v>32918000000</v>
      </c>
      <c r="J243" s="40" t="s">
        <v>520</v>
      </c>
      <c r="K243" s="40"/>
      <c r="L243" s="96">
        <v>1685097</v>
      </c>
      <c r="M243" s="81">
        <v>982676</v>
      </c>
      <c r="N243" s="40">
        <v>32918</v>
      </c>
      <c r="O243" s="40"/>
      <c r="P243" s="40">
        <f t="shared" si="31"/>
        <v>32347728568</v>
      </c>
      <c r="Q243" s="40"/>
      <c r="R243" s="42"/>
      <c r="S243" s="40"/>
      <c r="T243" s="11"/>
      <c r="U243" s="21"/>
      <c r="V243" s="35"/>
      <c r="W243" s="28"/>
    </row>
    <row r="244" spans="1:23" ht="18.600000000000001" x14ac:dyDescent="0.3">
      <c r="A244" s="14">
        <v>185</v>
      </c>
      <c r="B244" s="40" t="s">
        <v>514</v>
      </c>
      <c r="C244" s="14">
        <v>1399804345</v>
      </c>
      <c r="D244" s="40" t="s">
        <v>2</v>
      </c>
      <c r="E244" s="14" t="s">
        <v>511</v>
      </c>
      <c r="F244" s="40">
        <v>7000000</v>
      </c>
      <c r="G244" s="40"/>
      <c r="H244" s="40">
        <v>31817</v>
      </c>
      <c r="I244" s="40">
        <f t="shared" si="35"/>
        <v>222719000000</v>
      </c>
      <c r="J244" s="40" t="s">
        <v>520</v>
      </c>
      <c r="K244" s="40"/>
      <c r="L244" s="96">
        <v>1685093</v>
      </c>
      <c r="M244" s="81">
        <v>3608124</v>
      </c>
      <c r="N244" s="40">
        <v>31817</v>
      </c>
      <c r="O244" s="40"/>
      <c r="P244" s="40"/>
      <c r="Q244" s="40"/>
      <c r="R244" s="42"/>
      <c r="S244" s="40"/>
      <c r="T244" s="11"/>
      <c r="U244" s="21"/>
      <c r="V244" s="35"/>
      <c r="W244" s="28"/>
    </row>
    <row r="245" spans="1:23" ht="18.600000000000001" x14ac:dyDescent="0.3">
      <c r="A245" s="14">
        <v>186</v>
      </c>
      <c r="B245" s="40" t="s">
        <v>515</v>
      </c>
      <c r="C245" s="14">
        <v>1399805821</v>
      </c>
      <c r="D245" s="40" t="s">
        <v>2</v>
      </c>
      <c r="E245" s="14" t="s">
        <v>511</v>
      </c>
      <c r="F245" s="40">
        <v>7000000</v>
      </c>
      <c r="G245" s="40"/>
      <c r="H245" s="40">
        <v>33491</v>
      </c>
      <c r="I245" s="40">
        <f t="shared" si="35"/>
        <v>234437000000</v>
      </c>
      <c r="J245" s="40" t="s">
        <v>520</v>
      </c>
      <c r="K245" s="40"/>
      <c r="L245" s="96">
        <v>1685094</v>
      </c>
      <c r="M245" s="81">
        <v>7000000</v>
      </c>
      <c r="N245" s="40">
        <v>33491</v>
      </c>
      <c r="O245" s="40"/>
      <c r="P245" s="40"/>
      <c r="Q245" s="40"/>
      <c r="R245" s="42"/>
      <c r="S245" s="40"/>
      <c r="T245" s="11"/>
      <c r="U245" s="21"/>
      <c r="V245" s="35"/>
      <c r="W245" s="28"/>
    </row>
    <row r="246" spans="1:23" ht="18.600000000000001" x14ac:dyDescent="0.3">
      <c r="A246" s="14">
        <v>187</v>
      </c>
      <c r="B246" s="40" t="s">
        <v>516</v>
      </c>
      <c r="C246" s="14">
        <v>1399807805</v>
      </c>
      <c r="D246" s="40" t="s">
        <v>2</v>
      </c>
      <c r="E246" s="14" t="s">
        <v>511</v>
      </c>
      <c r="F246" s="40">
        <v>7000000</v>
      </c>
      <c r="G246" s="40"/>
      <c r="H246" s="40">
        <v>34449</v>
      </c>
      <c r="I246" s="40">
        <f t="shared" si="35"/>
        <v>241143000000</v>
      </c>
      <c r="J246" s="40" t="s">
        <v>520</v>
      </c>
      <c r="K246" s="40"/>
      <c r="L246" s="96">
        <v>1685095</v>
      </c>
      <c r="M246" s="81">
        <v>2230250</v>
      </c>
      <c r="N246" s="40">
        <v>34449</v>
      </c>
      <c r="O246" s="40"/>
      <c r="P246" s="40"/>
      <c r="Q246" s="40"/>
      <c r="R246" s="42"/>
      <c r="S246" s="40"/>
      <c r="T246" s="11"/>
      <c r="U246" s="21"/>
      <c r="V246" s="35"/>
      <c r="W246" s="28"/>
    </row>
    <row r="247" spans="1:23" ht="18.600000000000001" x14ac:dyDescent="0.3">
      <c r="A247" s="14">
        <v>188</v>
      </c>
      <c r="B247" s="40" t="s">
        <v>518</v>
      </c>
      <c r="C247" s="14">
        <v>1399816188</v>
      </c>
      <c r="D247" s="40" t="s">
        <v>2</v>
      </c>
      <c r="E247" s="14" t="s">
        <v>511</v>
      </c>
      <c r="F247" s="40">
        <v>6000000</v>
      </c>
      <c r="G247" s="40"/>
      <c r="H247" s="40">
        <v>33211</v>
      </c>
      <c r="I247" s="40">
        <f t="shared" si="35"/>
        <v>199266000000</v>
      </c>
      <c r="J247" s="40"/>
      <c r="K247" s="40"/>
      <c r="L247" s="96"/>
      <c r="M247" s="81"/>
      <c r="N247" s="40"/>
      <c r="O247" s="40"/>
      <c r="P247" s="40"/>
      <c r="Q247" s="40"/>
      <c r="R247" s="42"/>
      <c r="S247" s="40"/>
      <c r="T247" s="11"/>
      <c r="U247" s="21"/>
      <c r="V247" s="35"/>
      <c r="W247" s="28"/>
    </row>
    <row r="248" spans="1:23" ht="18.600000000000001" x14ac:dyDescent="0.3">
      <c r="A248" s="14">
        <v>189</v>
      </c>
      <c r="B248" s="40" t="s">
        <v>519</v>
      </c>
      <c r="C248" s="14">
        <v>1399817294</v>
      </c>
      <c r="D248" s="115" t="s">
        <v>611</v>
      </c>
      <c r="E248" s="14" t="s">
        <v>541</v>
      </c>
      <c r="F248" s="40">
        <v>1000000</v>
      </c>
      <c r="G248" s="40"/>
      <c r="H248" s="40">
        <v>39350</v>
      </c>
      <c r="I248" s="40">
        <f t="shared" si="35"/>
        <v>39350000000</v>
      </c>
      <c r="J248" s="40"/>
      <c r="K248" s="40"/>
      <c r="L248" s="96"/>
      <c r="M248" s="81"/>
      <c r="N248" s="40"/>
      <c r="O248" s="40"/>
      <c r="P248" s="40"/>
      <c r="Q248" s="40"/>
      <c r="R248" s="42"/>
      <c r="S248" s="40"/>
      <c r="T248" s="11"/>
      <c r="U248" s="21"/>
      <c r="V248" s="35"/>
      <c r="W248" s="28"/>
    </row>
    <row r="249" spans="1:23" ht="18.600000000000001" x14ac:dyDescent="0.3">
      <c r="A249" s="14">
        <v>190</v>
      </c>
      <c r="B249" s="40" t="s">
        <v>522</v>
      </c>
      <c r="C249" s="14">
        <v>1399827140</v>
      </c>
      <c r="D249" s="40" t="s">
        <v>2</v>
      </c>
      <c r="E249" s="14" t="s">
        <v>511</v>
      </c>
      <c r="F249" s="40">
        <v>2500000</v>
      </c>
      <c r="G249" s="40"/>
      <c r="H249" s="40">
        <v>38541</v>
      </c>
      <c r="I249" s="40">
        <f t="shared" si="35"/>
        <v>96352500000</v>
      </c>
      <c r="J249" s="40"/>
      <c r="K249" s="40"/>
      <c r="L249" s="96"/>
      <c r="M249" s="81"/>
      <c r="N249" s="40"/>
      <c r="O249" s="40"/>
      <c r="P249" s="40"/>
      <c r="Q249" s="40"/>
      <c r="R249" s="42"/>
      <c r="S249" s="40"/>
      <c r="T249" s="11"/>
      <c r="U249" s="21"/>
      <c r="V249" s="35"/>
      <c r="W249" s="28"/>
    </row>
    <row r="250" spans="1:23" ht="18.600000000000001" x14ac:dyDescent="0.3">
      <c r="A250" s="14">
        <v>191</v>
      </c>
      <c r="B250" s="40" t="s">
        <v>523</v>
      </c>
      <c r="C250" s="14">
        <v>1399835179</v>
      </c>
      <c r="D250" s="40" t="s">
        <v>2</v>
      </c>
      <c r="E250" s="14" t="s">
        <v>511</v>
      </c>
      <c r="F250" s="40">
        <v>4000000</v>
      </c>
      <c r="G250" s="40"/>
      <c r="H250" s="40">
        <v>41831</v>
      </c>
      <c r="I250" s="40">
        <f t="shared" si="35"/>
        <v>167324000000</v>
      </c>
      <c r="J250" s="40"/>
      <c r="K250" s="40"/>
      <c r="L250" s="96"/>
      <c r="M250" s="81"/>
      <c r="N250" s="40"/>
      <c r="O250" s="40"/>
      <c r="P250" s="40"/>
      <c r="Q250" s="40"/>
      <c r="R250" s="42"/>
      <c r="S250" s="40"/>
      <c r="T250" s="11"/>
      <c r="U250" s="21"/>
      <c r="V250" s="35"/>
      <c r="W250" s="28"/>
    </row>
    <row r="251" spans="1:23" ht="18.600000000000001" x14ac:dyDescent="0.3">
      <c r="A251" s="14">
        <v>192</v>
      </c>
      <c r="B251" s="40" t="s">
        <v>524</v>
      </c>
      <c r="C251" s="14">
        <v>1399835695</v>
      </c>
      <c r="D251" s="40" t="s">
        <v>231</v>
      </c>
      <c r="E251" s="14" t="s">
        <v>511</v>
      </c>
      <c r="F251" s="40">
        <v>3000000</v>
      </c>
      <c r="G251" s="40"/>
      <c r="H251" s="40">
        <v>41831</v>
      </c>
      <c r="I251" s="40">
        <f t="shared" si="35"/>
        <v>125493000000</v>
      </c>
      <c r="J251" s="40"/>
      <c r="K251" s="40"/>
      <c r="L251" s="96"/>
      <c r="M251" s="81"/>
      <c r="N251" s="40"/>
      <c r="O251" s="40"/>
      <c r="P251" s="40"/>
      <c r="Q251" s="40"/>
      <c r="R251" s="42"/>
      <c r="S251" s="40"/>
      <c r="T251" s="11"/>
      <c r="U251" s="21"/>
      <c r="V251" s="35"/>
      <c r="W251" s="28"/>
    </row>
    <row r="252" spans="1:23" ht="18.600000000000001" x14ac:dyDescent="0.3">
      <c r="A252" s="14">
        <v>193</v>
      </c>
      <c r="B252" s="40" t="s">
        <v>533</v>
      </c>
      <c r="C252" s="14">
        <v>1399838050</v>
      </c>
      <c r="D252" s="40" t="s">
        <v>2</v>
      </c>
      <c r="E252" s="14" t="s">
        <v>511</v>
      </c>
      <c r="F252" s="40">
        <v>4000000</v>
      </c>
      <c r="G252" s="40"/>
      <c r="H252" s="40">
        <v>40214</v>
      </c>
      <c r="I252" s="40">
        <f t="shared" si="35"/>
        <v>160856000000</v>
      </c>
      <c r="J252" s="40"/>
      <c r="K252" s="40"/>
      <c r="L252" s="96"/>
      <c r="M252" s="81"/>
      <c r="N252" s="40"/>
      <c r="O252" s="40"/>
      <c r="P252" s="40"/>
      <c r="Q252" s="40"/>
      <c r="R252" s="42"/>
      <c r="S252" s="40"/>
      <c r="T252" s="11"/>
      <c r="U252" s="21"/>
      <c r="V252" s="35"/>
      <c r="W252" s="28"/>
    </row>
    <row r="253" spans="1:23" ht="18.600000000000001" x14ac:dyDescent="0.3">
      <c r="A253" s="14">
        <v>194</v>
      </c>
      <c r="B253" s="40" t="s">
        <v>534</v>
      </c>
      <c r="C253" s="14">
        <v>1399840897</v>
      </c>
      <c r="D253" s="40" t="s">
        <v>2</v>
      </c>
      <c r="E253" s="14" t="s">
        <v>511</v>
      </c>
      <c r="F253" s="40">
        <v>4000000</v>
      </c>
      <c r="G253" s="40"/>
      <c r="H253" s="40">
        <v>43489</v>
      </c>
      <c r="I253" s="40">
        <f t="shared" si="35"/>
        <v>173956000000</v>
      </c>
      <c r="J253" s="40"/>
      <c r="K253" s="40"/>
      <c r="L253" s="96"/>
      <c r="M253" s="81"/>
      <c r="N253" s="40"/>
      <c r="O253" s="40"/>
      <c r="P253" s="40"/>
      <c r="Q253" s="40"/>
      <c r="R253" s="42"/>
      <c r="S253" s="40"/>
      <c r="T253" s="11"/>
      <c r="U253" s="21"/>
      <c r="V253" s="35"/>
      <c r="W253" s="28"/>
    </row>
    <row r="254" spans="1:23" ht="18.600000000000001" x14ac:dyDescent="0.3">
      <c r="A254" s="14">
        <v>195</v>
      </c>
      <c r="B254" s="40" t="s">
        <v>536</v>
      </c>
      <c r="C254" s="14">
        <v>1399846970</v>
      </c>
      <c r="D254" s="40" t="s">
        <v>231</v>
      </c>
      <c r="E254" s="14" t="s">
        <v>537</v>
      </c>
      <c r="F254" s="40">
        <v>3000000</v>
      </c>
      <c r="G254" s="40"/>
      <c r="H254" s="40">
        <v>45875</v>
      </c>
      <c r="I254" s="40">
        <f t="shared" si="35"/>
        <v>137625000000</v>
      </c>
      <c r="J254" s="40"/>
      <c r="K254" s="40"/>
      <c r="L254" s="96"/>
      <c r="M254" s="81"/>
      <c r="N254" s="40"/>
      <c r="O254" s="40"/>
      <c r="P254" s="40"/>
      <c r="Q254" s="40"/>
      <c r="R254" s="42"/>
      <c r="S254" s="40"/>
      <c r="T254" s="11"/>
      <c r="U254" s="21"/>
      <c r="V254" s="35"/>
      <c r="W254" s="28"/>
    </row>
    <row r="255" spans="1:23" ht="18.600000000000001" x14ac:dyDescent="0.3">
      <c r="A255" s="14">
        <v>196</v>
      </c>
      <c r="B255" s="40" t="s">
        <v>538</v>
      </c>
      <c r="C255" s="14">
        <v>1399848995</v>
      </c>
      <c r="D255" s="40" t="s">
        <v>231</v>
      </c>
      <c r="E255" s="14" t="s">
        <v>511</v>
      </c>
      <c r="F255" s="40">
        <v>3000000</v>
      </c>
      <c r="G255" s="40"/>
      <c r="H255" s="40">
        <v>45374</v>
      </c>
      <c r="I255" s="40">
        <f t="shared" si="35"/>
        <v>136122000000</v>
      </c>
      <c r="J255" s="40"/>
      <c r="K255" s="40"/>
      <c r="L255" s="96"/>
      <c r="M255" s="81"/>
      <c r="N255" s="40"/>
      <c r="O255" s="40"/>
      <c r="P255" s="40"/>
      <c r="Q255" s="40"/>
      <c r="R255" s="42"/>
      <c r="S255" s="40"/>
      <c r="T255" s="11"/>
      <c r="U255" s="21"/>
      <c r="V255" s="35"/>
      <c r="W255" s="28"/>
    </row>
    <row r="256" spans="1:23" ht="18.600000000000001" x14ac:dyDescent="0.3">
      <c r="A256" s="14">
        <v>197</v>
      </c>
      <c r="B256" s="40" t="s">
        <v>538</v>
      </c>
      <c r="C256" s="14">
        <v>1399849053</v>
      </c>
      <c r="D256" s="40" t="s">
        <v>2</v>
      </c>
      <c r="E256" s="14" t="s">
        <v>511</v>
      </c>
      <c r="F256" s="40">
        <v>2000000</v>
      </c>
      <c r="G256" s="40"/>
      <c r="H256" s="40">
        <v>45374</v>
      </c>
      <c r="I256" s="40">
        <f t="shared" si="35"/>
        <v>90748000000</v>
      </c>
      <c r="J256" s="40"/>
      <c r="K256" s="40"/>
      <c r="L256" s="96"/>
      <c r="M256" s="81"/>
      <c r="N256" s="40"/>
      <c r="O256" s="40"/>
      <c r="P256" s="40"/>
      <c r="Q256" s="40"/>
      <c r="R256" s="42"/>
      <c r="S256" s="40"/>
      <c r="T256" s="11"/>
      <c r="U256" s="21"/>
      <c r="V256" s="35"/>
      <c r="W256" s="28"/>
    </row>
    <row r="257" spans="1:23" ht="18.600000000000001" x14ac:dyDescent="0.3">
      <c r="A257" s="14">
        <v>198</v>
      </c>
      <c r="B257" s="40" t="s">
        <v>539</v>
      </c>
      <c r="C257" s="14">
        <v>1399850698</v>
      </c>
      <c r="D257" s="40" t="s">
        <v>231</v>
      </c>
      <c r="E257" s="14" t="s">
        <v>541</v>
      </c>
      <c r="F257" s="40">
        <v>2000000</v>
      </c>
      <c r="G257" s="40"/>
      <c r="H257" s="40">
        <v>47414</v>
      </c>
      <c r="I257" s="40">
        <f t="shared" si="35"/>
        <v>94828000000</v>
      </c>
      <c r="J257" s="40"/>
      <c r="K257" s="40"/>
      <c r="L257" s="96"/>
      <c r="M257" s="81"/>
      <c r="N257" s="40"/>
      <c r="O257" s="40"/>
      <c r="P257" s="40"/>
      <c r="Q257" s="40"/>
      <c r="R257" s="42"/>
      <c r="S257" s="40"/>
      <c r="T257" s="11"/>
      <c r="U257" s="21"/>
      <c r="V257" s="35"/>
      <c r="W257" s="28"/>
    </row>
    <row r="258" spans="1:23" ht="18.600000000000001" x14ac:dyDescent="0.3">
      <c r="A258" s="14">
        <v>199</v>
      </c>
      <c r="B258" s="40" t="s">
        <v>540</v>
      </c>
      <c r="C258" s="14">
        <v>1399851386</v>
      </c>
      <c r="D258" s="115" t="s">
        <v>611</v>
      </c>
      <c r="E258" s="14" t="s">
        <v>541</v>
      </c>
      <c r="F258" s="40">
        <v>1000000</v>
      </c>
      <c r="G258" s="40"/>
      <c r="H258" s="40">
        <v>57910</v>
      </c>
      <c r="I258" s="40">
        <f t="shared" si="35"/>
        <v>57910000000</v>
      </c>
      <c r="J258" s="40"/>
      <c r="K258" s="40"/>
      <c r="L258" s="96"/>
      <c r="M258" s="81"/>
      <c r="N258" s="40"/>
      <c r="O258" s="40"/>
      <c r="P258" s="40"/>
      <c r="Q258" s="40"/>
      <c r="R258" s="42"/>
      <c r="S258" s="40"/>
      <c r="T258" s="11"/>
      <c r="U258" s="21"/>
      <c r="V258" s="35"/>
      <c r="W258" s="28"/>
    </row>
    <row r="259" spans="1:23" ht="18.600000000000001" x14ac:dyDescent="0.3">
      <c r="A259" s="14">
        <v>200</v>
      </c>
      <c r="B259" s="40" t="s">
        <v>542</v>
      </c>
      <c r="C259" s="14">
        <v>1399851778</v>
      </c>
      <c r="D259" s="40" t="s">
        <v>2</v>
      </c>
      <c r="E259" s="14" t="s">
        <v>511</v>
      </c>
      <c r="F259" s="40">
        <v>2000000</v>
      </c>
      <c r="G259" s="40"/>
      <c r="H259" s="40">
        <v>51643</v>
      </c>
      <c r="I259" s="40">
        <f t="shared" si="35"/>
        <v>103286000000</v>
      </c>
      <c r="J259" s="40"/>
      <c r="K259" s="40"/>
      <c r="L259" s="96"/>
      <c r="M259" s="81"/>
      <c r="N259" s="40"/>
      <c r="O259" s="40"/>
      <c r="P259" s="40"/>
      <c r="Q259" s="40"/>
      <c r="R259" s="42"/>
      <c r="S259" s="40"/>
      <c r="T259" s="11"/>
      <c r="U259" s="21"/>
      <c r="V259" s="35"/>
      <c r="W259" s="28"/>
    </row>
    <row r="260" spans="1:23" ht="18.600000000000001" x14ac:dyDescent="0.3">
      <c r="A260" s="14">
        <v>201</v>
      </c>
      <c r="B260" s="40" t="s">
        <v>543</v>
      </c>
      <c r="C260" s="14">
        <v>1399853347</v>
      </c>
      <c r="D260" s="40" t="s">
        <v>544</v>
      </c>
      <c r="E260" s="14" t="s">
        <v>541</v>
      </c>
      <c r="F260" s="40">
        <v>2000000</v>
      </c>
      <c r="G260" s="40"/>
      <c r="H260" s="40">
        <v>50313</v>
      </c>
      <c r="I260" s="40">
        <f t="shared" si="35"/>
        <v>100626000000</v>
      </c>
      <c r="J260" s="40" t="s">
        <v>569</v>
      </c>
      <c r="K260" s="40"/>
      <c r="L260" s="96">
        <v>99000448</v>
      </c>
      <c r="M260" s="81">
        <v>1388110</v>
      </c>
      <c r="N260" s="40">
        <v>50313</v>
      </c>
      <c r="O260" s="40">
        <v>100</v>
      </c>
      <c r="P260" s="40"/>
      <c r="Q260" s="40"/>
      <c r="R260" s="42"/>
      <c r="S260" s="40"/>
      <c r="T260" s="11"/>
      <c r="U260" s="21"/>
      <c r="V260" s="35"/>
      <c r="W260" s="28"/>
    </row>
    <row r="261" spans="1:23" ht="18.600000000000001" x14ac:dyDescent="0.3">
      <c r="A261" s="14">
        <v>202</v>
      </c>
      <c r="B261" s="40" t="s">
        <v>543</v>
      </c>
      <c r="C261" s="14">
        <v>1399853280</v>
      </c>
      <c r="D261" s="40" t="s">
        <v>574</v>
      </c>
      <c r="E261" s="14" t="s">
        <v>545</v>
      </c>
      <c r="F261" s="40">
        <v>1000000</v>
      </c>
      <c r="G261" s="40"/>
      <c r="H261" s="40">
        <v>52829</v>
      </c>
      <c r="I261" s="40">
        <f t="shared" si="35"/>
        <v>52829000000</v>
      </c>
      <c r="J261" s="40"/>
      <c r="K261" s="40"/>
      <c r="L261" s="96"/>
      <c r="M261" s="81"/>
      <c r="N261" s="40"/>
      <c r="O261" s="40"/>
      <c r="P261" s="40"/>
      <c r="Q261" s="40"/>
      <c r="R261" s="42"/>
      <c r="S261" s="40"/>
      <c r="T261" s="11"/>
      <c r="U261" s="21"/>
      <c r="V261" s="35"/>
      <c r="W261" s="28"/>
    </row>
    <row r="262" spans="1:23" ht="18.600000000000001" x14ac:dyDescent="0.3">
      <c r="A262" s="14">
        <v>203</v>
      </c>
      <c r="B262" s="40" t="s">
        <v>546</v>
      </c>
      <c r="C262" s="14">
        <v>1399853536</v>
      </c>
      <c r="D262" s="40" t="s">
        <v>231</v>
      </c>
      <c r="E262" s="14" t="s">
        <v>541</v>
      </c>
      <c r="F262" s="40">
        <v>4000000</v>
      </c>
      <c r="G262" s="40"/>
      <c r="H262" s="40">
        <v>54834</v>
      </c>
      <c r="I262" s="40">
        <f t="shared" si="35"/>
        <v>219336000000</v>
      </c>
      <c r="J262" s="40"/>
      <c r="K262" s="40"/>
      <c r="L262" s="96"/>
      <c r="M262" s="81"/>
      <c r="N262" s="40"/>
      <c r="O262" s="40"/>
      <c r="P262" s="40"/>
      <c r="Q262" s="40"/>
      <c r="R262" s="42"/>
      <c r="S262" s="40"/>
      <c r="T262" s="11"/>
      <c r="U262" s="21"/>
      <c r="V262" s="35"/>
      <c r="W262" s="28"/>
    </row>
    <row r="263" spans="1:23" ht="18.600000000000001" x14ac:dyDescent="0.3">
      <c r="A263" s="14">
        <v>204</v>
      </c>
      <c r="B263" s="40" t="s">
        <v>548</v>
      </c>
      <c r="C263" s="14">
        <v>1399855153</v>
      </c>
      <c r="D263" s="40" t="s">
        <v>549</v>
      </c>
      <c r="E263" s="14" t="s">
        <v>541</v>
      </c>
      <c r="F263" s="40">
        <v>3000000</v>
      </c>
      <c r="G263" s="40"/>
      <c r="H263" s="40">
        <v>52009</v>
      </c>
      <c r="I263" s="40">
        <f t="shared" si="35"/>
        <v>156027000000</v>
      </c>
      <c r="J263" s="40"/>
      <c r="K263" s="40"/>
      <c r="L263" s="96"/>
      <c r="M263" s="81"/>
      <c r="N263" s="40"/>
      <c r="O263" s="40"/>
      <c r="P263" s="40"/>
      <c r="Q263" s="40"/>
      <c r="R263" s="42"/>
      <c r="S263" s="40"/>
      <c r="T263" s="11"/>
      <c r="U263" s="21"/>
      <c r="V263" s="35"/>
      <c r="W263" s="28"/>
    </row>
    <row r="264" spans="1:23" ht="18.600000000000001" x14ac:dyDescent="0.3">
      <c r="A264" s="14">
        <v>205</v>
      </c>
      <c r="B264" s="40" t="s">
        <v>551</v>
      </c>
      <c r="C264" s="14">
        <v>1399855373</v>
      </c>
      <c r="D264" s="40" t="s">
        <v>2</v>
      </c>
      <c r="E264" s="14" t="s">
        <v>541</v>
      </c>
      <c r="F264" s="40">
        <v>3000000</v>
      </c>
      <c r="G264" s="40"/>
      <c r="H264" s="40">
        <v>57854</v>
      </c>
      <c r="I264" s="40">
        <f t="shared" si="35"/>
        <v>173562000000</v>
      </c>
      <c r="J264" s="40"/>
      <c r="K264" s="40"/>
      <c r="L264" s="96"/>
      <c r="M264" s="81"/>
      <c r="N264" s="40"/>
      <c r="O264" s="40"/>
      <c r="P264" s="40"/>
      <c r="Q264" s="40"/>
      <c r="R264" s="42"/>
      <c r="S264" s="40"/>
      <c r="T264" s="11"/>
      <c r="U264" s="21"/>
      <c r="V264" s="35"/>
      <c r="W264" s="28"/>
    </row>
    <row r="265" spans="1:23" ht="18.600000000000001" x14ac:dyDescent="0.3">
      <c r="A265" s="14">
        <v>206</v>
      </c>
      <c r="B265" s="40" t="s">
        <v>551</v>
      </c>
      <c r="C265" s="14">
        <v>1399855378</v>
      </c>
      <c r="D265" s="40" t="s">
        <v>480</v>
      </c>
      <c r="E265" s="14" t="s">
        <v>541</v>
      </c>
      <c r="F265" s="40">
        <v>2500000</v>
      </c>
      <c r="G265" s="40"/>
      <c r="H265" s="40">
        <v>51300</v>
      </c>
      <c r="I265" s="40">
        <f t="shared" si="35"/>
        <v>128250000000</v>
      </c>
      <c r="J265" s="40"/>
      <c r="K265" s="40"/>
      <c r="L265" s="96"/>
      <c r="M265" s="81"/>
      <c r="N265" s="40"/>
      <c r="O265" s="40"/>
      <c r="P265" s="40"/>
      <c r="Q265" s="40"/>
      <c r="R265" s="42"/>
      <c r="S265" s="40"/>
      <c r="T265" s="11"/>
      <c r="U265" s="21"/>
      <c r="V265" s="35"/>
      <c r="W265" s="28"/>
    </row>
    <row r="266" spans="1:23" ht="18.600000000000001" x14ac:dyDescent="0.3">
      <c r="A266" s="14">
        <v>207</v>
      </c>
      <c r="B266" s="40" t="s">
        <v>553</v>
      </c>
      <c r="C266" s="14">
        <v>1399857319</v>
      </c>
      <c r="D266" s="40" t="s">
        <v>552</v>
      </c>
      <c r="E266" s="14" t="s">
        <v>541</v>
      </c>
      <c r="F266" s="40">
        <v>700000</v>
      </c>
      <c r="G266" s="40"/>
      <c r="H266" s="40">
        <v>52555</v>
      </c>
      <c r="I266" s="40">
        <f t="shared" si="35"/>
        <v>36788500000</v>
      </c>
      <c r="J266" s="40"/>
      <c r="K266" s="40"/>
      <c r="L266" s="96"/>
      <c r="M266" s="81"/>
      <c r="N266" s="40"/>
      <c r="O266" s="40"/>
      <c r="P266" s="40"/>
      <c r="Q266" s="40"/>
      <c r="R266" s="42"/>
      <c r="S266" s="40"/>
      <c r="T266" s="11"/>
      <c r="U266" s="21"/>
      <c r="V266" s="35"/>
      <c r="W266" s="28"/>
    </row>
    <row r="267" spans="1:23" ht="18.600000000000001" x14ac:dyDescent="0.3">
      <c r="A267" s="14">
        <v>208</v>
      </c>
      <c r="B267" s="40" t="s">
        <v>553</v>
      </c>
      <c r="C267" s="14">
        <v>1399857332</v>
      </c>
      <c r="D267" s="40" t="s">
        <v>544</v>
      </c>
      <c r="E267" s="14" t="s">
        <v>545</v>
      </c>
      <c r="F267" s="40">
        <v>1000000</v>
      </c>
      <c r="G267" s="40"/>
      <c r="H267" s="40">
        <v>52555</v>
      </c>
      <c r="I267" s="40">
        <f t="shared" si="35"/>
        <v>52555000000</v>
      </c>
      <c r="J267" s="40"/>
      <c r="K267" s="40"/>
      <c r="L267" s="96"/>
      <c r="M267" s="81"/>
      <c r="N267" s="40"/>
      <c r="O267" s="40"/>
      <c r="P267" s="40"/>
      <c r="Q267" s="40"/>
      <c r="R267" s="42"/>
      <c r="S267" s="40"/>
      <c r="T267" s="11"/>
      <c r="U267" s="21"/>
      <c r="V267" s="35"/>
      <c r="W267" s="28"/>
    </row>
    <row r="268" spans="1:23" ht="18.600000000000001" x14ac:dyDescent="0.3">
      <c r="A268" s="14">
        <v>209</v>
      </c>
      <c r="B268" s="40" t="s">
        <v>553</v>
      </c>
      <c r="C268" s="14">
        <v>1399857376</v>
      </c>
      <c r="D268" s="40" t="s">
        <v>576</v>
      </c>
      <c r="E268" s="14" t="s">
        <v>541</v>
      </c>
      <c r="F268" s="40">
        <v>540000</v>
      </c>
      <c r="G268" s="40"/>
      <c r="H268" s="40">
        <v>52433</v>
      </c>
      <c r="I268" s="40">
        <f t="shared" si="35"/>
        <v>28313820000</v>
      </c>
      <c r="J268" s="40"/>
      <c r="K268" s="40"/>
      <c r="L268" s="96"/>
      <c r="M268" s="81"/>
      <c r="N268" s="40"/>
      <c r="O268" s="40"/>
      <c r="P268" s="40"/>
      <c r="Q268" s="40"/>
      <c r="R268" s="42"/>
      <c r="S268" s="40"/>
      <c r="T268" s="11"/>
      <c r="U268" s="21"/>
      <c r="V268" s="35"/>
      <c r="W268" s="28"/>
    </row>
    <row r="269" spans="1:23" ht="18.600000000000001" x14ac:dyDescent="0.3">
      <c r="A269" s="14">
        <v>210</v>
      </c>
      <c r="B269" s="40" t="s">
        <v>554</v>
      </c>
      <c r="C269" s="14">
        <v>1399858001</v>
      </c>
      <c r="D269" s="40" t="s">
        <v>2</v>
      </c>
      <c r="E269" s="14" t="s">
        <v>541</v>
      </c>
      <c r="F269" s="40">
        <v>3000000</v>
      </c>
      <c r="G269" s="40"/>
      <c r="H269" s="40">
        <v>59814</v>
      </c>
      <c r="I269" s="40">
        <f t="shared" si="35"/>
        <v>179442000000</v>
      </c>
      <c r="J269" s="40"/>
      <c r="K269" s="40"/>
      <c r="L269" s="96"/>
      <c r="M269" s="81"/>
      <c r="N269" s="40"/>
      <c r="O269" s="40"/>
      <c r="P269" s="40"/>
      <c r="Q269" s="40"/>
      <c r="R269" s="42"/>
      <c r="S269" s="40"/>
      <c r="T269" s="11"/>
      <c r="U269" s="21"/>
      <c r="V269" s="35"/>
      <c r="W269" s="28"/>
    </row>
    <row r="270" spans="1:23" ht="18.600000000000001" x14ac:dyDescent="0.3">
      <c r="A270" s="14">
        <v>211</v>
      </c>
      <c r="B270" s="40" t="s">
        <v>555</v>
      </c>
      <c r="C270" s="14">
        <v>1399859807</v>
      </c>
      <c r="D270" s="40" t="s">
        <v>576</v>
      </c>
      <c r="E270" s="14" t="s">
        <v>541</v>
      </c>
      <c r="F270" s="40">
        <v>1000000</v>
      </c>
      <c r="G270" s="40"/>
      <c r="H270" s="40">
        <v>52433</v>
      </c>
      <c r="I270" s="40">
        <f t="shared" si="35"/>
        <v>52433000000</v>
      </c>
      <c r="J270" s="40"/>
      <c r="K270" s="40"/>
      <c r="L270" s="96"/>
      <c r="M270" s="81"/>
      <c r="N270" s="40"/>
      <c r="O270" s="40"/>
      <c r="P270" s="40"/>
      <c r="Q270" s="40"/>
      <c r="R270" s="42"/>
      <c r="S270" s="40"/>
      <c r="T270" s="11"/>
      <c r="U270" s="21"/>
      <c r="V270" s="35"/>
      <c r="W270" s="28"/>
    </row>
    <row r="271" spans="1:23" ht="18.600000000000001" x14ac:dyDescent="0.3">
      <c r="A271" s="14">
        <v>212</v>
      </c>
      <c r="B271" s="40" t="s">
        <v>556</v>
      </c>
      <c r="C271" s="14">
        <v>1399859907</v>
      </c>
      <c r="D271" s="40" t="s">
        <v>552</v>
      </c>
      <c r="E271" s="14" t="s">
        <v>541</v>
      </c>
      <c r="F271" s="40">
        <v>3000000</v>
      </c>
      <c r="G271" s="40"/>
      <c r="H271" s="40">
        <v>53099</v>
      </c>
      <c r="I271" s="40">
        <f t="shared" si="35"/>
        <v>159297000000</v>
      </c>
      <c r="J271" s="40"/>
      <c r="K271" s="40"/>
      <c r="L271" s="96"/>
      <c r="M271" s="81"/>
      <c r="N271" s="40"/>
      <c r="O271" s="40"/>
      <c r="P271" s="40"/>
      <c r="Q271" s="40"/>
      <c r="R271" s="42"/>
      <c r="S271" s="40"/>
      <c r="T271" s="11"/>
      <c r="U271" s="21"/>
      <c r="V271" s="35"/>
      <c r="W271" s="28"/>
    </row>
    <row r="272" spans="1:23" ht="18.600000000000001" x14ac:dyDescent="0.3">
      <c r="A272" s="14">
        <v>213</v>
      </c>
      <c r="B272" s="40" t="s">
        <v>557</v>
      </c>
      <c r="C272" s="14">
        <v>1399860809</v>
      </c>
      <c r="D272" s="40" t="s">
        <v>2</v>
      </c>
      <c r="E272" s="14" t="s">
        <v>541</v>
      </c>
      <c r="F272" s="40">
        <v>3000000</v>
      </c>
      <c r="G272" s="40"/>
      <c r="H272" s="40">
        <v>63554</v>
      </c>
      <c r="I272" s="40">
        <f t="shared" si="35"/>
        <v>190662000000</v>
      </c>
      <c r="J272" s="40"/>
      <c r="K272" s="40"/>
      <c r="L272" s="96"/>
      <c r="M272" s="81"/>
      <c r="N272" s="40"/>
      <c r="O272" s="40"/>
      <c r="P272" s="40"/>
      <c r="Q272" s="40"/>
      <c r="R272" s="42"/>
      <c r="S272" s="40"/>
      <c r="T272" s="11"/>
      <c r="U272" s="21"/>
      <c r="V272" s="35"/>
      <c r="W272" s="28"/>
    </row>
    <row r="273" spans="1:23" ht="18.600000000000001" x14ac:dyDescent="0.3">
      <c r="A273" s="14">
        <v>214</v>
      </c>
      <c r="B273" s="40" t="s">
        <v>557</v>
      </c>
      <c r="C273" s="14">
        <v>1399860806</v>
      </c>
      <c r="D273" s="40" t="s">
        <v>549</v>
      </c>
      <c r="E273" s="14" t="s">
        <v>545</v>
      </c>
      <c r="F273" s="40">
        <v>1000000</v>
      </c>
      <c r="G273" s="40"/>
      <c r="H273" s="40">
        <v>54800</v>
      </c>
      <c r="I273" s="40">
        <f t="shared" si="35"/>
        <v>54800000000</v>
      </c>
      <c r="J273" s="40"/>
      <c r="K273" s="40"/>
      <c r="L273" s="96"/>
      <c r="M273" s="81"/>
      <c r="N273" s="40"/>
      <c r="O273" s="40"/>
      <c r="P273" s="40"/>
      <c r="Q273" s="40"/>
      <c r="R273" s="42"/>
      <c r="S273" s="40"/>
      <c r="T273" s="11"/>
      <c r="U273" s="21"/>
      <c r="V273" s="35"/>
      <c r="W273" s="28"/>
    </row>
    <row r="274" spans="1:23" ht="18.600000000000001" x14ac:dyDescent="0.3">
      <c r="A274" s="14">
        <v>215</v>
      </c>
      <c r="B274" s="40" t="s">
        <v>558</v>
      </c>
      <c r="C274" s="14">
        <v>1399863398</v>
      </c>
      <c r="D274" s="40" t="s">
        <v>559</v>
      </c>
      <c r="E274" s="14" t="s">
        <v>541</v>
      </c>
      <c r="F274" s="40">
        <v>2000000</v>
      </c>
      <c r="G274" s="40"/>
      <c r="H274" s="40">
        <v>55729</v>
      </c>
      <c r="I274" s="40">
        <f t="shared" si="35"/>
        <v>111458000000</v>
      </c>
      <c r="J274" s="40"/>
      <c r="K274" s="40"/>
      <c r="L274" s="96"/>
      <c r="M274" s="81"/>
      <c r="N274" s="40"/>
      <c r="O274" s="40"/>
      <c r="P274" s="40"/>
      <c r="Q274" s="40"/>
      <c r="R274" s="42"/>
      <c r="S274" s="40"/>
      <c r="T274" s="11"/>
      <c r="U274" s="21"/>
      <c r="V274" s="35"/>
      <c r="W274" s="28"/>
    </row>
    <row r="275" spans="1:23" ht="18.600000000000001" x14ac:dyDescent="0.3">
      <c r="A275" s="14">
        <v>216</v>
      </c>
      <c r="B275" s="40" t="s">
        <v>558</v>
      </c>
      <c r="C275" s="14">
        <v>1399863883</v>
      </c>
      <c r="D275" s="40" t="s">
        <v>576</v>
      </c>
      <c r="E275" s="14" t="s">
        <v>545</v>
      </c>
      <c r="F275" s="40">
        <v>1160000</v>
      </c>
      <c r="G275" s="40"/>
      <c r="H275" s="40">
        <v>53490</v>
      </c>
      <c r="I275" s="40">
        <f t="shared" si="35"/>
        <v>62048400000</v>
      </c>
      <c r="J275" s="40"/>
      <c r="K275" s="40"/>
      <c r="L275" s="96"/>
      <c r="M275" s="81"/>
      <c r="N275" s="40"/>
      <c r="O275" s="40"/>
      <c r="P275" s="40"/>
      <c r="Q275" s="40"/>
      <c r="R275" s="42"/>
      <c r="S275" s="40"/>
      <c r="T275" s="11"/>
      <c r="U275" s="21"/>
      <c r="V275" s="35"/>
      <c r="W275" s="28"/>
    </row>
    <row r="276" spans="1:23" ht="18.600000000000001" x14ac:dyDescent="0.3">
      <c r="A276" s="14">
        <v>217</v>
      </c>
      <c r="B276" s="40" t="s">
        <v>560</v>
      </c>
      <c r="C276" s="14">
        <v>1399864273</v>
      </c>
      <c r="D276" s="40" t="s">
        <v>2</v>
      </c>
      <c r="E276" s="14" t="s">
        <v>541</v>
      </c>
      <c r="F276" s="40">
        <v>3000000</v>
      </c>
      <c r="G276" s="40"/>
      <c r="H276" s="40">
        <v>66682</v>
      </c>
      <c r="I276" s="40">
        <f t="shared" si="35"/>
        <v>200046000000</v>
      </c>
      <c r="J276" s="40"/>
      <c r="K276" s="40"/>
      <c r="L276" s="96"/>
      <c r="M276" s="81"/>
      <c r="N276" s="40"/>
      <c r="O276" s="40"/>
      <c r="P276" s="40"/>
      <c r="Q276" s="40"/>
      <c r="R276" s="42"/>
      <c r="S276" s="40"/>
      <c r="T276" s="11"/>
      <c r="U276" s="21"/>
      <c r="V276" s="35"/>
      <c r="W276" s="28"/>
    </row>
    <row r="277" spans="1:23" ht="18.600000000000001" x14ac:dyDescent="0.3">
      <c r="A277" s="14">
        <v>218</v>
      </c>
      <c r="B277" s="40" t="s">
        <v>562</v>
      </c>
      <c r="C277" s="14">
        <v>1399865414</v>
      </c>
      <c r="D277" s="40" t="s">
        <v>544</v>
      </c>
      <c r="E277" s="14" t="s">
        <v>545</v>
      </c>
      <c r="F277" s="40">
        <v>800000</v>
      </c>
      <c r="G277" s="40"/>
      <c r="H277" s="40">
        <v>58488</v>
      </c>
      <c r="I277" s="40">
        <f t="shared" si="35"/>
        <v>46790400000</v>
      </c>
      <c r="J277" s="40"/>
      <c r="K277" s="40"/>
      <c r="L277" s="96"/>
      <c r="M277" s="81"/>
      <c r="N277" s="40"/>
      <c r="O277" s="40"/>
      <c r="P277" s="40"/>
      <c r="Q277" s="40"/>
      <c r="R277" s="42"/>
      <c r="S277" s="40"/>
      <c r="T277" s="11"/>
      <c r="U277" s="21"/>
      <c r="V277" s="35"/>
      <c r="W277" s="28"/>
    </row>
    <row r="278" spans="1:23" ht="18.600000000000001" x14ac:dyDescent="0.3">
      <c r="A278" s="14">
        <v>219</v>
      </c>
      <c r="B278" s="40" t="s">
        <v>563</v>
      </c>
      <c r="C278" s="14">
        <v>1399865956</v>
      </c>
      <c r="D278" s="40" t="s">
        <v>2</v>
      </c>
      <c r="E278" s="14" t="s">
        <v>541</v>
      </c>
      <c r="F278" s="40">
        <v>3000000</v>
      </c>
      <c r="G278" s="40"/>
      <c r="H278" s="40">
        <v>65866</v>
      </c>
      <c r="I278" s="40">
        <f t="shared" si="35"/>
        <v>197598000000</v>
      </c>
      <c r="J278" s="40"/>
      <c r="K278" s="40"/>
      <c r="L278" s="96"/>
      <c r="M278" s="81"/>
      <c r="N278" s="40"/>
      <c r="O278" s="40"/>
      <c r="P278" s="40"/>
      <c r="Q278" s="40"/>
      <c r="R278" s="42"/>
      <c r="S278" s="40"/>
      <c r="T278" s="11"/>
      <c r="U278" s="21"/>
      <c r="V278" s="35"/>
      <c r="W278" s="28"/>
    </row>
    <row r="279" spans="1:23" ht="18.600000000000001" x14ac:dyDescent="0.3">
      <c r="A279" s="14">
        <v>220</v>
      </c>
      <c r="B279" s="40" t="s">
        <v>564</v>
      </c>
      <c r="C279" s="14">
        <v>1399866936</v>
      </c>
      <c r="D279" s="40" t="s">
        <v>549</v>
      </c>
      <c r="E279" s="14" t="s">
        <v>541</v>
      </c>
      <c r="F279" s="40">
        <v>400000</v>
      </c>
      <c r="G279" s="40"/>
      <c r="H279" s="40">
        <v>55500</v>
      </c>
      <c r="I279" s="40">
        <f t="shared" si="35"/>
        <v>22200000000</v>
      </c>
      <c r="J279" s="40"/>
      <c r="K279" s="40"/>
      <c r="L279" s="96"/>
      <c r="M279" s="81"/>
      <c r="N279" s="40"/>
      <c r="O279" s="40"/>
      <c r="P279" s="40"/>
      <c r="Q279" s="40"/>
      <c r="R279" s="42"/>
      <c r="S279" s="40"/>
      <c r="T279" s="11"/>
      <c r="U279" s="21"/>
      <c r="V279" s="35"/>
      <c r="W279" s="28"/>
    </row>
    <row r="280" spans="1:23" ht="18.600000000000001" x14ac:dyDescent="0.3">
      <c r="A280" s="14">
        <v>221</v>
      </c>
      <c r="B280" s="40" t="s">
        <v>565</v>
      </c>
      <c r="C280" s="14">
        <v>1399867956</v>
      </c>
      <c r="D280" s="40" t="s">
        <v>2</v>
      </c>
      <c r="E280" s="14" t="s">
        <v>541</v>
      </c>
      <c r="F280" s="40">
        <v>2000000</v>
      </c>
      <c r="G280" s="40"/>
      <c r="H280" s="40">
        <v>62879</v>
      </c>
      <c r="I280" s="40">
        <f t="shared" si="35"/>
        <v>125758000000</v>
      </c>
      <c r="J280" s="40"/>
      <c r="K280" s="40"/>
      <c r="L280" s="96"/>
      <c r="M280" s="81"/>
      <c r="N280" s="40"/>
      <c r="O280" s="40"/>
      <c r="P280" s="40"/>
      <c r="Q280" s="40"/>
      <c r="R280" s="42"/>
      <c r="S280" s="40"/>
      <c r="T280" s="11"/>
      <c r="U280" s="21"/>
      <c r="V280" s="35"/>
      <c r="W280" s="28"/>
    </row>
    <row r="281" spans="1:23" ht="18.600000000000001" x14ac:dyDescent="0.3">
      <c r="A281" s="14">
        <v>222</v>
      </c>
      <c r="B281" s="40" t="s">
        <v>566</v>
      </c>
      <c r="C281" s="14">
        <v>1399869509</v>
      </c>
      <c r="D281" s="40" t="s">
        <v>574</v>
      </c>
      <c r="E281" s="14" t="s">
        <v>545</v>
      </c>
      <c r="F281" s="40">
        <v>1200000</v>
      </c>
      <c r="G281" s="40"/>
      <c r="H281" s="40">
        <v>62159</v>
      </c>
      <c r="I281" s="40">
        <f t="shared" si="35"/>
        <v>74590800000</v>
      </c>
      <c r="J281" s="40"/>
      <c r="K281" s="40"/>
      <c r="L281" s="96"/>
      <c r="M281" s="81"/>
      <c r="N281" s="40"/>
      <c r="O281" s="40"/>
      <c r="P281" s="40"/>
      <c r="Q281" s="40"/>
      <c r="R281" s="42"/>
      <c r="S281" s="40"/>
      <c r="T281" s="11"/>
      <c r="U281" s="21"/>
      <c r="V281" s="35"/>
      <c r="W281" s="28"/>
    </row>
    <row r="282" spans="1:23" ht="18.600000000000001" x14ac:dyDescent="0.3">
      <c r="A282" s="14">
        <v>223</v>
      </c>
      <c r="B282" s="40" t="s">
        <v>567</v>
      </c>
      <c r="C282" s="14">
        <v>1399869970</v>
      </c>
      <c r="D282" s="40" t="s">
        <v>2</v>
      </c>
      <c r="E282" s="14" t="s">
        <v>511</v>
      </c>
      <c r="F282" s="40">
        <v>3000000</v>
      </c>
      <c r="G282" s="40"/>
      <c r="H282" s="40">
        <v>66347</v>
      </c>
      <c r="I282" s="40">
        <f t="shared" si="35"/>
        <v>199041000000</v>
      </c>
      <c r="J282" s="40"/>
      <c r="K282" s="40"/>
      <c r="L282" s="96"/>
      <c r="M282" s="81"/>
      <c r="N282" s="40"/>
      <c r="O282" s="40"/>
      <c r="P282" s="40"/>
      <c r="Q282" s="40"/>
      <c r="R282" s="42"/>
      <c r="S282" s="40"/>
      <c r="T282" s="11"/>
      <c r="U282" s="21"/>
      <c r="V282" s="35"/>
      <c r="W282" s="28"/>
    </row>
    <row r="283" spans="1:23" ht="18.600000000000001" x14ac:dyDescent="0.3">
      <c r="A283" s="14">
        <v>224</v>
      </c>
      <c r="B283" s="40" t="s">
        <v>568</v>
      </c>
      <c r="C283" s="14">
        <v>1399872145</v>
      </c>
      <c r="D283" s="40" t="s">
        <v>574</v>
      </c>
      <c r="E283" s="14" t="s">
        <v>541</v>
      </c>
      <c r="F283" s="40">
        <v>1600000</v>
      </c>
      <c r="G283" s="40"/>
      <c r="H283" s="40">
        <v>60200</v>
      </c>
      <c r="I283" s="40">
        <f t="shared" si="35"/>
        <v>96320000000</v>
      </c>
      <c r="J283" s="40"/>
      <c r="K283" s="40"/>
      <c r="L283" s="96"/>
      <c r="M283" s="81"/>
      <c r="N283" s="40"/>
      <c r="O283" s="40"/>
      <c r="P283" s="40"/>
      <c r="Q283" s="40"/>
      <c r="R283" s="42"/>
      <c r="S283" s="40"/>
      <c r="T283" s="11"/>
      <c r="U283" s="21"/>
      <c r="V283" s="35"/>
      <c r="W283" s="28"/>
    </row>
    <row r="284" spans="1:23" ht="18.600000000000001" x14ac:dyDescent="0.3">
      <c r="A284" s="14">
        <v>225</v>
      </c>
      <c r="B284" s="40" t="s">
        <v>568</v>
      </c>
      <c r="C284" s="14">
        <v>1399872100</v>
      </c>
      <c r="D284" s="40" t="s">
        <v>2</v>
      </c>
      <c r="E284" s="14" t="s">
        <v>511</v>
      </c>
      <c r="F284" s="40">
        <v>2500000</v>
      </c>
      <c r="G284" s="40"/>
      <c r="H284" s="40">
        <v>63628</v>
      </c>
      <c r="I284" s="40">
        <f t="shared" si="35"/>
        <v>159070000000</v>
      </c>
      <c r="J284" s="40"/>
      <c r="K284" s="40"/>
      <c r="L284" s="96"/>
      <c r="M284" s="81"/>
      <c r="N284" s="40"/>
      <c r="O284" s="40"/>
      <c r="P284" s="40"/>
      <c r="Q284" s="40"/>
      <c r="R284" s="42"/>
      <c r="S284" s="40"/>
      <c r="T284" s="11"/>
      <c r="U284" s="21"/>
      <c r="V284" s="35"/>
      <c r="W284" s="28"/>
    </row>
    <row r="285" spans="1:23" ht="18.600000000000001" x14ac:dyDescent="0.3">
      <c r="A285" s="14">
        <v>226</v>
      </c>
      <c r="B285" s="40" t="s">
        <v>570</v>
      </c>
      <c r="C285" s="14">
        <v>1399873217</v>
      </c>
      <c r="D285" s="40" t="s">
        <v>574</v>
      </c>
      <c r="E285" s="14" t="s">
        <v>541</v>
      </c>
      <c r="F285" s="40">
        <v>2000000</v>
      </c>
      <c r="G285" s="40"/>
      <c r="H285" s="40">
        <v>60919</v>
      </c>
      <c r="I285" s="40">
        <f t="shared" si="35"/>
        <v>121838000000</v>
      </c>
      <c r="J285" s="40"/>
      <c r="K285" s="40"/>
      <c r="L285" s="96"/>
      <c r="M285" s="81"/>
      <c r="N285" s="40"/>
      <c r="O285" s="40"/>
      <c r="P285" s="40"/>
      <c r="Q285" s="40"/>
      <c r="R285" s="42"/>
      <c r="S285" s="40"/>
      <c r="T285" s="11"/>
      <c r="U285" s="21"/>
      <c r="V285" s="35"/>
      <c r="W285" s="28"/>
    </row>
    <row r="286" spans="1:23" ht="18.600000000000001" x14ac:dyDescent="0.3">
      <c r="A286" s="14">
        <v>227</v>
      </c>
      <c r="B286" s="40" t="s">
        <v>571</v>
      </c>
      <c r="C286" s="14">
        <v>1399873419</v>
      </c>
      <c r="D286" s="40" t="s">
        <v>2</v>
      </c>
      <c r="E286" s="14" t="s">
        <v>511</v>
      </c>
      <c r="F286" s="40">
        <v>1500000</v>
      </c>
      <c r="G286" s="40"/>
      <c r="H286" s="40">
        <v>65555</v>
      </c>
      <c r="I286" s="40">
        <f t="shared" si="35"/>
        <v>98332500000</v>
      </c>
      <c r="J286" s="40"/>
      <c r="K286" s="40"/>
      <c r="L286" s="96"/>
      <c r="M286" s="81"/>
      <c r="N286" s="40"/>
      <c r="O286" s="40"/>
      <c r="P286" s="40"/>
      <c r="Q286" s="40"/>
      <c r="R286" s="42"/>
      <c r="S286" s="40"/>
      <c r="T286" s="11"/>
      <c r="U286" s="21"/>
      <c r="V286" s="35"/>
      <c r="W286" s="28"/>
    </row>
    <row r="287" spans="1:23" ht="18.600000000000001" x14ac:dyDescent="0.3">
      <c r="A287" s="14">
        <v>228</v>
      </c>
      <c r="B287" s="40" t="s">
        <v>572</v>
      </c>
      <c r="C287" s="14">
        <v>1399876702</v>
      </c>
      <c r="D287" s="40" t="s">
        <v>549</v>
      </c>
      <c r="E287" s="14" t="s">
        <v>573</v>
      </c>
      <c r="F287" s="40">
        <v>1000000</v>
      </c>
      <c r="G287" s="40"/>
      <c r="H287" s="40">
        <v>57722</v>
      </c>
      <c r="I287" s="40">
        <f t="shared" si="35"/>
        <v>57722000000</v>
      </c>
      <c r="J287" s="40"/>
      <c r="K287" s="40"/>
      <c r="L287" s="96"/>
      <c r="M287" s="81"/>
      <c r="N287" s="40"/>
      <c r="O287" s="40"/>
      <c r="P287" s="40"/>
      <c r="Q287" s="40"/>
      <c r="R287" s="42"/>
      <c r="S287" s="40"/>
      <c r="T287" s="11"/>
      <c r="U287" s="21"/>
      <c r="V287" s="35"/>
      <c r="W287" s="28"/>
    </row>
    <row r="288" spans="1:23" ht="18.600000000000001" x14ac:dyDescent="0.3">
      <c r="A288" s="14">
        <v>229</v>
      </c>
      <c r="B288" s="40" t="s">
        <v>572</v>
      </c>
      <c r="C288" s="14">
        <v>1399876708</v>
      </c>
      <c r="D288" s="40" t="s">
        <v>574</v>
      </c>
      <c r="E288" s="14" t="s">
        <v>573</v>
      </c>
      <c r="F288" s="40">
        <v>1000000</v>
      </c>
      <c r="G288" s="40"/>
      <c r="H288" s="40">
        <v>60709</v>
      </c>
      <c r="I288" s="40">
        <f t="shared" si="35"/>
        <v>60709000000</v>
      </c>
      <c r="J288" s="40"/>
      <c r="K288" s="40"/>
      <c r="L288" s="96"/>
      <c r="M288" s="81"/>
      <c r="N288" s="40"/>
      <c r="O288" s="40"/>
      <c r="P288" s="40"/>
      <c r="Q288" s="40"/>
      <c r="R288" s="42"/>
      <c r="S288" s="40"/>
      <c r="T288" s="11"/>
      <c r="U288" s="21"/>
      <c r="V288" s="35"/>
      <c r="W288" s="28"/>
    </row>
    <row r="289" spans="1:23" ht="18.600000000000001" x14ac:dyDescent="0.3">
      <c r="A289" s="14">
        <v>230</v>
      </c>
      <c r="B289" s="40" t="s">
        <v>575</v>
      </c>
      <c r="C289" s="14">
        <v>1399878761</v>
      </c>
      <c r="D289" s="40" t="s">
        <v>576</v>
      </c>
      <c r="E289" s="14" t="s">
        <v>573</v>
      </c>
      <c r="F289" s="40">
        <v>1000000</v>
      </c>
      <c r="G289" s="40"/>
      <c r="H289" s="40">
        <v>55762</v>
      </c>
      <c r="I289" s="40">
        <f t="shared" si="35"/>
        <v>55762000000</v>
      </c>
      <c r="J289" s="40"/>
      <c r="K289" s="40"/>
      <c r="L289" s="96"/>
      <c r="M289" s="81"/>
      <c r="N289" s="40"/>
      <c r="O289" s="40"/>
      <c r="P289" s="40"/>
      <c r="Q289" s="40"/>
      <c r="R289" s="42"/>
      <c r="S289" s="40"/>
      <c r="T289" s="11"/>
      <c r="U289" s="21"/>
      <c r="V289" s="35"/>
      <c r="W289" s="28"/>
    </row>
    <row r="290" spans="1:23" ht="18.600000000000001" x14ac:dyDescent="0.3">
      <c r="A290" s="14">
        <v>231</v>
      </c>
      <c r="B290" s="40" t="s">
        <v>575</v>
      </c>
      <c r="C290" s="14">
        <v>1399878784</v>
      </c>
      <c r="D290" s="40" t="s">
        <v>576</v>
      </c>
      <c r="E290" s="14" t="s">
        <v>577</v>
      </c>
      <c r="F290" s="40">
        <v>1000000</v>
      </c>
      <c r="G290" s="40"/>
      <c r="H290" s="40">
        <v>55762</v>
      </c>
      <c r="I290" s="40">
        <f t="shared" si="35"/>
        <v>55762000000</v>
      </c>
      <c r="J290" s="40"/>
      <c r="K290" s="40"/>
      <c r="L290" s="96"/>
      <c r="M290" s="81"/>
      <c r="N290" s="40"/>
      <c r="O290" s="40"/>
      <c r="P290" s="40"/>
      <c r="Q290" s="40"/>
      <c r="R290" s="42"/>
      <c r="S290" s="40"/>
      <c r="T290" s="11"/>
      <c r="U290" s="21"/>
      <c r="V290" s="35"/>
      <c r="W290" s="28"/>
    </row>
    <row r="291" spans="1:23" ht="18.600000000000001" x14ac:dyDescent="0.3">
      <c r="A291" s="14">
        <v>232</v>
      </c>
      <c r="B291" s="40" t="s">
        <v>578</v>
      </c>
      <c r="C291" s="14">
        <v>1399879051</v>
      </c>
      <c r="D291" s="40" t="s">
        <v>2</v>
      </c>
      <c r="E291" s="14" t="s">
        <v>579</v>
      </c>
      <c r="F291" s="40">
        <v>2000000</v>
      </c>
      <c r="G291" s="40"/>
      <c r="H291" s="40">
        <v>65394</v>
      </c>
      <c r="I291" s="40">
        <f t="shared" si="35"/>
        <v>130788000000</v>
      </c>
      <c r="J291" s="40"/>
      <c r="K291" s="40"/>
      <c r="L291" s="96"/>
      <c r="M291" s="81"/>
      <c r="N291" s="40"/>
      <c r="O291" s="40"/>
      <c r="P291" s="40"/>
      <c r="Q291" s="40"/>
      <c r="R291" s="42"/>
      <c r="S291" s="40"/>
      <c r="T291" s="11"/>
      <c r="U291" s="21"/>
      <c r="V291" s="35"/>
      <c r="W291" s="28"/>
    </row>
    <row r="292" spans="1:23" ht="18.600000000000001" x14ac:dyDescent="0.3">
      <c r="A292" s="14">
        <v>233</v>
      </c>
      <c r="B292" s="40" t="s">
        <v>580</v>
      </c>
      <c r="C292" s="14">
        <v>1399879856</v>
      </c>
      <c r="D292" s="40" t="s">
        <v>549</v>
      </c>
      <c r="E292" s="14" t="s">
        <v>573</v>
      </c>
      <c r="F292" s="40">
        <v>1600000</v>
      </c>
      <c r="G292" s="40"/>
      <c r="H292" s="40">
        <v>55891</v>
      </c>
      <c r="I292" s="40">
        <f t="shared" si="35"/>
        <v>89425600000</v>
      </c>
      <c r="J292" s="40"/>
      <c r="K292" s="40"/>
      <c r="L292" s="96"/>
      <c r="M292" s="81"/>
      <c r="N292" s="40"/>
      <c r="O292" s="40"/>
      <c r="P292" s="40"/>
      <c r="Q292" s="40"/>
      <c r="R292" s="42"/>
      <c r="S292" s="40"/>
      <c r="T292" s="11"/>
      <c r="U292" s="21"/>
      <c r="V292" s="35"/>
      <c r="W292" s="28"/>
    </row>
    <row r="293" spans="1:23" ht="18.600000000000001" x14ac:dyDescent="0.3">
      <c r="A293" s="14">
        <v>234</v>
      </c>
      <c r="B293" s="40" t="s">
        <v>581</v>
      </c>
      <c r="C293" s="14">
        <v>1399883222</v>
      </c>
      <c r="D293" s="40" t="s">
        <v>582</v>
      </c>
      <c r="E293" s="14" t="s">
        <v>573</v>
      </c>
      <c r="F293" s="40">
        <v>858000</v>
      </c>
      <c r="G293" s="40"/>
      <c r="H293" s="40">
        <v>56111</v>
      </c>
      <c r="I293" s="40">
        <f t="shared" si="35"/>
        <v>48143238000</v>
      </c>
      <c r="J293" s="40"/>
      <c r="K293" s="40"/>
      <c r="L293" s="96"/>
      <c r="M293" s="81"/>
      <c r="N293" s="40"/>
      <c r="O293" s="40"/>
      <c r="P293" s="40"/>
      <c r="Q293" s="40"/>
      <c r="R293" s="42"/>
      <c r="S293" s="40"/>
      <c r="T293" s="11"/>
      <c r="U293" s="21"/>
      <c r="V293" s="35"/>
      <c r="W293" s="28"/>
    </row>
    <row r="294" spans="1:23" ht="18.600000000000001" x14ac:dyDescent="0.3">
      <c r="A294" s="14">
        <v>235</v>
      </c>
      <c r="B294" s="40" t="s">
        <v>581</v>
      </c>
      <c r="C294" s="14">
        <v>1399883073</v>
      </c>
      <c r="D294" s="40" t="s">
        <v>2</v>
      </c>
      <c r="E294" s="14" t="s">
        <v>579</v>
      </c>
      <c r="F294" s="40">
        <v>4000000</v>
      </c>
      <c r="G294" s="40"/>
      <c r="H294" s="40">
        <v>67472</v>
      </c>
      <c r="I294" s="40">
        <f t="shared" si="35"/>
        <v>269888000000</v>
      </c>
      <c r="J294" s="40"/>
      <c r="K294" s="40"/>
      <c r="L294" s="96"/>
      <c r="M294" s="81"/>
      <c r="N294" s="40"/>
      <c r="O294" s="40"/>
      <c r="P294" s="40"/>
      <c r="Q294" s="40"/>
      <c r="R294" s="42"/>
      <c r="S294" s="40"/>
      <c r="T294" s="11"/>
      <c r="U294" s="21"/>
      <c r="V294" s="35"/>
      <c r="W294" s="28"/>
    </row>
    <row r="295" spans="1:23" ht="18.600000000000001" x14ac:dyDescent="0.3">
      <c r="A295" s="14">
        <v>236</v>
      </c>
      <c r="B295" s="40" t="s">
        <v>583</v>
      </c>
      <c r="C295" s="14">
        <v>1399885353</v>
      </c>
      <c r="D295" s="40" t="s">
        <v>576</v>
      </c>
      <c r="E295" s="14" t="s">
        <v>573</v>
      </c>
      <c r="F295" s="40">
        <v>1500000</v>
      </c>
      <c r="G295" s="40"/>
      <c r="H295" s="40">
        <v>59444</v>
      </c>
      <c r="I295" s="40">
        <f t="shared" si="35"/>
        <v>89166000000</v>
      </c>
      <c r="J295" s="40"/>
      <c r="K295" s="40"/>
      <c r="L295" s="96"/>
      <c r="M295" s="81"/>
      <c r="N295" s="40"/>
      <c r="O295" s="40"/>
      <c r="P295" s="40"/>
      <c r="Q295" s="40"/>
      <c r="R295" s="42"/>
      <c r="S295" s="40"/>
      <c r="T295" s="11"/>
      <c r="U295" s="21"/>
      <c r="V295" s="35"/>
      <c r="W295" s="28"/>
    </row>
    <row r="296" spans="1:23" ht="18.600000000000001" x14ac:dyDescent="0.3">
      <c r="A296" s="14">
        <v>237</v>
      </c>
      <c r="B296" s="40" t="s">
        <v>584</v>
      </c>
      <c r="C296" s="14">
        <v>1399885732</v>
      </c>
      <c r="D296" s="40" t="s">
        <v>2</v>
      </c>
      <c r="E296" s="14" t="s">
        <v>579</v>
      </c>
      <c r="F296" s="40">
        <v>2000000</v>
      </c>
      <c r="G296" s="40"/>
      <c r="H296" s="40">
        <v>66321</v>
      </c>
      <c r="I296" s="40">
        <f t="shared" si="35"/>
        <v>132642000000</v>
      </c>
      <c r="J296" s="40"/>
      <c r="K296" s="40"/>
      <c r="L296" s="96"/>
      <c r="M296" s="81"/>
      <c r="N296" s="40"/>
      <c r="O296" s="40"/>
      <c r="P296" s="40"/>
      <c r="Q296" s="40"/>
      <c r="R296" s="42"/>
      <c r="S296" s="40"/>
      <c r="T296" s="11"/>
      <c r="U296" s="21"/>
      <c r="V296" s="35"/>
      <c r="W296" s="28"/>
    </row>
    <row r="297" spans="1:23" ht="18.600000000000001" x14ac:dyDescent="0.3">
      <c r="A297" s="14">
        <v>238</v>
      </c>
      <c r="B297" s="40" t="s">
        <v>586</v>
      </c>
      <c r="C297" s="14">
        <v>1399888222</v>
      </c>
      <c r="D297" s="40" t="s">
        <v>576</v>
      </c>
      <c r="E297" s="14" t="s">
        <v>573</v>
      </c>
      <c r="F297" s="40">
        <v>1000000</v>
      </c>
      <c r="G297" s="40"/>
      <c r="H297" s="40">
        <v>59444</v>
      </c>
      <c r="I297" s="40">
        <f t="shared" si="35"/>
        <v>59444000000</v>
      </c>
      <c r="J297" s="40"/>
      <c r="K297" s="40"/>
      <c r="L297" s="96"/>
      <c r="M297" s="81"/>
      <c r="N297" s="40"/>
      <c r="O297" s="40"/>
      <c r="P297" s="40"/>
      <c r="Q297" s="40"/>
      <c r="R297" s="42"/>
      <c r="S297" s="40"/>
      <c r="T297" s="11"/>
      <c r="U297" s="21"/>
      <c r="V297" s="35"/>
      <c r="W297" s="28"/>
    </row>
    <row r="298" spans="1:23" ht="18.600000000000001" x14ac:dyDescent="0.3">
      <c r="A298" s="14">
        <v>239</v>
      </c>
      <c r="B298" s="40" t="s">
        <v>587</v>
      </c>
      <c r="C298" s="14">
        <v>1399888616</v>
      </c>
      <c r="D298" s="40" t="s">
        <v>549</v>
      </c>
      <c r="E298" s="14" t="s">
        <v>573</v>
      </c>
      <c r="F298" s="40">
        <v>500000</v>
      </c>
      <c r="G298" s="40"/>
      <c r="H298" s="40">
        <v>59444</v>
      </c>
      <c r="I298" s="40">
        <f t="shared" si="35"/>
        <v>29722000000</v>
      </c>
      <c r="J298" s="40"/>
      <c r="K298" s="40"/>
      <c r="L298" s="96"/>
      <c r="M298" s="81"/>
      <c r="N298" s="40"/>
      <c r="O298" s="40"/>
      <c r="P298" s="40"/>
      <c r="Q298" s="40"/>
      <c r="R298" s="42"/>
      <c r="S298" s="40"/>
      <c r="T298" s="11"/>
      <c r="U298" s="21"/>
      <c r="V298" s="35"/>
      <c r="W298" s="28"/>
    </row>
    <row r="299" spans="1:23" ht="18.600000000000001" x14ac:dyDescent="0.3">
      <c r="A299" s="14">
        <v>240</v>
      </c>
      <c r="B299" s="40" t="s">
        <v>587</v>
      </c>
      <c r="C299" s="14">
        <v>1399888564</v>
      </c>
      <c r="D299" s="40" t="s">
        <v>549</v>
      </c>
      <c r="E299" s="14" t="s">
        <v>573</v>
      </c>
      <c r="F299" s="40">
        <v>1500000</v>
      </c>
      <c r="G299" s="40"/>
      <c r="H299" s="40">
        <v>59444</v>
      </c>
      <c r="I299" s="40">
        <f t="shared" si="35"/>
        <v>89166000000</v>
      </c>
      <c r="J299" s="40"/>
      <c r="K299" s="40"/>
      <c r="L299" s="96"/>
      <c r="M299" s="81"/>
      <c r="N299" s="40"/>
      <c r="O299" s="40"/>
      <c r="P299" s="40"/>
      <c r="Q299" s="40"/>
      <c r="R299" s="42"/>
      <c r="S299" s="40"/>
      <c r="T299" s="11"/>
      <c r="U299" s="21"/>
      <c r="V299" s="35"/>
      <c r="W299" s="28"/>
    </row>
    <row r="300" spans="1:23" ht="18.600000000000001" x14ac:dyDescent="0.3">
      <c r="A300" s="14">
        <v>241</v>
      </c>
      <c r="B300" s="40" t="s">
        <v>587</v>
      </c>
      <c r="C300" s="14">
        <v>1399888598</v>
      </c>
      <c r="D300" s="40" t="s">
        <v>559</v>
      </c>
      <c r="E300" s="14" t="s">
        <v>573</v>
      </c>
      <c r="F300" s="40">
        <v>1100000</v>
      </c>
      <c r="G300" s="40"/>
      <c r="H300" s="40">
        <v>63009</v>
      </c>
      <c r="I300" s="40">
        <f t="shared" si="35"/>
        <v>69309900000</v>
      </c>
      <c r="J300" s="40"/>
      <c r="K300" s="40"/>
      <c r="L300" s="96"/>
      <c r="M300" s="81"/>
      <c r="N300" s="40"/>
      <c r="O300" s="40"/>
      <c r="P300" s="40"/>
      <c r="Q300" s="40"/>
      <c r="R300" s="42"/>
      <c r="S300" s="40"/>
      <c r="T300" s="11"/>
      <c r="U300" s="21"/>
      <c r="V300" s="35"/>
      <c r="W300" s="28"/>
    </row>
    <row r="301" spans="1:23" ht="18.600000000000001" x14ac:dyDescent="0.3">
      <c r="A301" s="14">
        <v>242</v>
      </c>
      <c r="B301" s="40" t="s">
        <v>588</v>
      </c>
      <c r="C301" s="14" t="s">
        <v>2</v>
      </c>
      <c r="D301" s="40" t="s">
        <v>2</v>
      </c>
      <c r="E301" s="14" t="s">
        <v>579</v>
      </c>
      <c r="F301" s="40">
        <v>4000000</v>
      </c>
      <c r="G301" s="40"/>
      <c r="H301" s="40">
        <v>66482</v>
      </c>
      <c r="I301" s="40">
        <f t="shared" si="35"/>
        <v>265928000000</v>
      </c>
      <c r="J301" s="40"/>
      <c r="K301" s="40"/>
      <c r="L301" s="96"/>
      <c r="M301" s="81"/>
      <c r="N301" s="40"/>
      <c r="O301" s="40"/>
      <c r="P301" s="40"/>
      <c r="Q301" s="40"/>
      <c r="R301" s="42"/>
      <c r="S301" s="40"/>
      <c r="T301" s="11"/>
      <c r="U301" s="21"/>
      <c r="V301" s="35"/>
      <c r="W301" s="28"/>
    </row>
    <row r="302" spans="1:23" ht="18.600000000000001" x14ac:dyDescent="0.3">
      <c r="A302" s="14">
        <v>243</v>
      </c>
      <c r="B302" s="40" t="s">
        <v>589</v>
      </c>
      <c r="C302" s="14">
        <v>1399891653</v>
      </c>
      <c r="D302" s="40" t="s">
        <v>552</v>
      </c>
      <c r="E302" s="14" t="s">
        <v>573</v>
      </c>
      <c r="F302" s="40">
        <v>1500000</v>
      </c>
      <c r="G302" s="40"/>
      <c r="H302" s="40">
        <v>62143</v>
      </c>
      <c r="I302" s="40">
        <f t="shared" si="35"/>
        <v>93214500000</v>
      </c>
      <c r="J302" s="40"/>
      <c r="K302" s="40"/>
      <c r="L302" s="96"/>
      <c r="M302" s="81"/>
      <c r="N302" s="40"/>
      <c r="O302" s="40"/>
      <c r="P302" s="40"/>
      <c r="Q302" s="40"/>
      <c r="R302" s="42"/>
      <c r="S302" s="40"/>
      <c r="T302" s="11"/>
      <c r="U302" s="21"/>
      <c r="V302" s="35"/>
      <c r="W302" s="28"/>
    </row>
    <row r="303" spans="1:23" ht="18.600000000000001" x14ac:dyDescent="0.3">
      <c r="A303" s="14">
        <v>244</v>
      </c>
      <c r="B303" s="40" t="s">
        <v>590</v>
      </c>
      <c r="C303" s="14">
        <v>1399891988</v>
      </c>
      <c r="D303" s="40" t="s">
        <v>480</v>
      </c>
      <c r="E303" s="14" t="s">
        <v>573</v>
      </c>
      <c r="F303" s="40">
        <v>100000</v>
      </c>
      <c r="G303" s="40"/>
      <c r="H303" s="40">
        <v>62659</v>
      </c>
      <c r="I303" s="40">
        <f t="shared" si="35"/>
        <v>6265900000</v>
      </c>
      <c r="J303" s="40"/>
      <c r="K303" s="40"/>
      <c r="L303" s="96"/>
      <c r="M303" s="81"/>
      <c r="N303" s="40"/>
      <c r="O303" s="40"/>
      <c r="P303" s="40"/>
      <c r="Q303" s="40"/>
      <c r="R303" s="42"/>
      <c r="S303" s="40"/>
      <c r="T303" s="11"/>
      <c r="U303" s="21"/>
      <c r="V303" s="35"/>
      <c r="W303" s="28"/>
    </row>
    <row r="304" spans="1:23" ht="18.600000000000001" x14ac:dyDescent="0.3">
      <c r="A304" s="14">
        <v>245</v>
      </c>
      <c r="B304" s="40" t="s">
        <v>590</v>
      </c>
      <c r="C304" s="14">
        <v>1399891950</v>
      </c>
      <c r="D304" s="40" t="s">
        <v>2</v>
      </c>
      <c r="E304" s="14" t="s">
        <v>579</v>
      </c>
      <c r="F304" s="40">
        <v>4000000</v>
      </c>
      <c r="G304" s="40"/>
      <c r="H304" s="40">
        <v>66354</v>
      </c>
      <c r="I304" s="40">
        <f t="shared" si="35"/>
        <v>265416000000</v>
      </c>
      <c r="J304" s="40"/>
      <c r="K304" s="40"/>
      <c r="L304" s="96"/>
      <c r="M304" s="81"/>
      <c r="N304" s="40"/>
      <c r="O304" s="40"/>
      <c r="P304" s="40"/>
      <c r="Q304" s="40"/>
      <c r="R304" s="42"/>
      <c r="S304" s="40"/>
      <c r="T304" s="11"/>
      <c r="U304" s="21"/>
      <c r="V304" s="35"/>
      <c r="W304" s="28"/>
    </row>
    <row r="305" spans="1:23" ht="18.600000000000001" x14ac:dyDescent="0.3">
      <c r="A305" s="14">
        <v>246</v>
      </c>
      <c r="B305" s="40" t="s">
        <v>590</v>
      </c>
      <c r="C305" s="14">
        <v>1399891963</v>
      </c>
      <c r="D305" s="40" t="s">
        <v>2</v>
      </c>
      <c r="E305" s="14" t="s">
        <v>579</v>
      </c>
      <c r="F305" s="40">
        <v>4000000</v>
      </c>
      <c r="G305" s="40"/>
      <c r="H305" s="40">
        <v>66354</v>
      </c>
      <c r="I305" s="40">
        <f t="shared" si="35"/>
        <v>265416000000</v>
      </c>
      <c r="J305" s="40"/>
      <c r="K305" s="40"/>
      <c r="L305" s="96"/>
      <c r="M305" s="81"/>
      <c r="N305" s="40"/>
      <c r="O305" s="40"/>
      <c r="P305" s="40"/>
      <c r="Q305" s="40"/>
      <c r="R305" s="42"/>
      <c r="S305" s="40"/>
      <c r="T305" s="11"/>
      <c r="U305" s="21"/>
      <c r="V305" s="35"/>
      <c r="W305" s="28"/>
    </row>
    <row r="306" spans="1:23" ht="18.600000000000001" x14ac:dyDescent="0.3">
      <c r="A306" s="14">
        <v>247</v>
      </c>
      <c r="B306" s="40" t="s">
        <v>591</v>
      </c>
      <c r="C306" s="14">
        <v>1399894026</v>
      </c>
      <c r="D306" s="40" t="s">
        <v>2</v>
      </c>
      <c r="E306" s="14" t="s">
        <v>579</v>
      </c>
      <c r="F306" s="40">
        <v>4000000</v>
      </c>
      <c r="G306" s="40"/>
      <c r="H306" s="40">
        <v>65250</v>
      </c>
      <c r="I306" s="40">
        <f t="shared" ref="I306:I366" si="36">H306*F306</f>
        <v>261000000000</v>
      </c>
      <c r="J306" s="40"/>
      <c r="K306" s="40"/>
      <c r="L306" s="96"/>
      <c r="M306" s="81"/>
      <c r="N306" s="40"/>
      <c r="O306" s="40"/>
      <c r="P306" s="40"/>
      <c r="Q306" s="40"/>
      <c r="R306" s="42"/>
      <c r="S306" s="40"/>
      <c r="T306" s="11"/>
      <c r="U306" s="21"/>
      <c r="V306" s="35"/>
      <c r="W306" s="28"/>
    </row>
    <row r="307" spans="1:23" ht="18.600000000000001" x14ac:dyDescent="0.3">
      <c r="A307" s="14">
        <v>248</v>
      </c>
      <c r="B307" s="40" t="s">
        <v>592</v>
      </c>
      <c r="C307" s="14">
        <v>1400003472</v>
      </c>
      <c r="D307" s="40" t="s">
        <v>2</v>
      </c>
      <c r="E307" s="14" t="s">
        <v>579</v>
      </c>
      <c r="F307" s="40">
        <v>3000000</v>
      </c>
      <c r="G307" s="40"/>
      <c r="H307" s="40">
        <v>66377</v>
      </c>
      <c r="I307" s="40">
        <f t="shared" si="36"/>
        <v>199131000000</v>
      </c>
      <c r="J307" s="40"/>
      <c r="K307" s="40"/>
      <c r="L307" s="96"/>
      <c r="M307" s="81"/>
      <c r="N307" s="40"/>
      <c r="O307" s="40"/>
      <c r="P307" s="40"/>
      <c r="Q307" s="40"/>
      <c r="R307" s="42"/>
      <c r="S307" s="40"/>
      <c r="T307" s="11"/>
      <c r="U307" s="21"/>
      <c r="V307" s="35"/>
      <c r="W307" s="28"/>
    </row>
    <row r="308" spans="1:23" ht="18.600000000000001" x14ac:dyDescent="0.3">
      <c r="A308" s="14">
        <v>249</v>
      </c>
      <c r="B308" s="40" t="s">
        <v>592</v>
      </c>
      <c r="C308" s="14">
        <v>1400003500</v>
      </c>
      <c r="D308" s="40" t="s">
        <v>549</v>
      </c>
      <c r="E308" s="14" t="s">
        <v>573</v>
      </c>
      <c r="F308" s="40">
        <v>2000000</v>
      </c>
      <c r="G308" s="40"/>
      <c r="H308" s="40">
        <v>60500</v>
      </c>
      <c r="I308" s="40">
        <f t="shared" si="36"/>
        <v>121000000000</v>
      </c>
      <c r="J308" s="40"/>
      <c r="K308" s="40"/>
      <c r="L308" s="96"/>
      <c r="M308" s="81"/>
      <c r="N308" s="40"/>
      <c r="O308" s="40"/>
      <c r="P308" s="40"/>
      <c r="Q308" s="40"/>
      <c r="R308" s="42"/>
      <c r="S308" s="40"/>
      <c r="T308" s="11"/>
      <c r="U308" s="21"/>
      <c r="V308" s="35"/>
      <c r="W308" s="28"/>
    </row>
    <row r="309" spans="1:23" ht="18.600000000000001" x14ac:dyDescent="0.3">
      <c r="A309" s="14">
        <v>250</v>
      </c>
      <c r="B309" s="40" t="s">
        <v>640</v>
      </c>
      <c r="C309" s="14">
        <v>1400005103</v>
      </c>
      <c r="D309" s="40" t="s">
        <v>2</v>
      </c>
      <c r="E309" s="14" t="s">
        <v>573</v>
      </c>
      <c r="F309" s="40">
        <v>7000000</v>
      </c>
      <c r="G309" s="40"/>
      <c r="H309" s="40">
        <v>65979</v>
      </c>
      <c r="I309" s="40">
        <f t="shared" si="36"/>
        <v>461853000000</v>
      </c>
      <c r="J309" s="40"/>
      <c r="K309" s="40"/>
      <c r="L309" s="96"/>
      <c r="M309" s="81"/>
      <c r="N309" s="40"/>
      <c r="O309" s="40"/>
      <c r="P309" s="40"/>
      <c r="Q309" s="40"/>
      <c r="R309" s="42"/>
      <c r="S309" s="40"/>
      <c r="T309" s="11"/>
      <c r="U309" s="21"/>
      <c r="V309" s="35"/>
      <c r="W309" s="28"/>
    </row>
    <row r="310" spans="1:23" ht="18.600000000000001" x14ac:dyDescent="0.3">
      <c r="A310" s="14">
        <v>251</v>
      </c>
      <c r="B310" s="40" t="s">
        <v>641</v>
      </c>
      <c r="C310" s="14">
        <v>1400007573</v>
      </c>
      <c r="D310" s="40" t="s">
        <v>2</v>
      </c>
      <c r="E310" s="14" t="s">
        <v>579</v>
      </c>
      <c r="F310" s="40">
        <v>5000000</v>
      </c>
      <c r="G310" s="40"/>
      <c r="H310" s="40">
        <v>68367</v>
      </c>
      <c r="I310" s="40">
        <f t="shared" si="36"/>
        <v>341835000000</v>
      </c>
      <c r="J310" s="40"/>
      <c r="K310" s="40"/>
      <c r="L310" s="96"/>
      <c r="M310" s="81"/>
      <c r="N310" s="40"/>
      <c r="O310" s="40"/>
      <c r="P310" s="40"/>
      <c r="Q310" s="40"/>
      <c r="R310" s="42"/>
      <c r="S310" s="40"/>
      <c r="T310" s="11"/>
      <c r="U310" s="21"/>
      <c r="V310" s="35"/>
      <c r="W310" s="28"/>
    </row>
    <row r="311" spans="1:23" ht="18.600000000000001" x14ac:dyDescent="0.3">
      <c r="A311" s="14">
        <v>252</v>
      </c>
      <c r="B311" s="40" t="s">
        <v>642</v>
      </c>
      <c r="C311" s="14">
        <v>1400009880</v>
      </c>
      <c r="D311" s="40" t="s">
        <v>576</v>
      </c>
      <c r="E311" s="14" t="s">
        <v>577</v>
      </c>
      <c r="F311" s="40">
        <v>700000</v>
      </c>
      <c r="G311" s="40"/>
      <c r="H311" s="40">
        <v>58425</v>
      </c>
      <c r="I311" s="40">
        <f t="shared" si="36"/>
        <v>40897500000</v>
      </c>
      <c r="J311" s="40"/>
      <c r="K311" s="40"/>
      <c r="L311" s="96"/>
      <c r="M311" s="81"/>
      <c r="N311" s="40"/>
      <c r="O311" s="40"/>
      <c r="P311" s="40"/>
      <c r="Q311" s="40"/>
      <c r="R311" s="42"/>
      <c r="S311" s="40"/>
      <c r="T311" s="11"/>
      <c r="U311" s="21"/>
      <c r="V311" s="35"/>
      <c r="W311" s="28"/>
    </row>
    <row r="312" spans="1:23" ht="18.600000000000001" x14ac:dyDescent="0.3">
      <c r="A312" s="14">
        <v>253</v>
      </c>
      <c r="B312" s="40" t="s">
        <v>643</v>
      </c>
      <c r="C312" s="14">
        <v>1400010088</v>
      </c>
      <c r="D312" s="40" t="s">
        <v>549</v>
      </c>
      <c r="E312" s="14" t="s">
        <v>577</v>
      </c>
      <c r="F312" s="40">
        <v>3000000</v>
      </c>
      <c r="G312" s="40"/>
      <c r="H312" s="40">
        <v>61001</v>
      </c>
      <c r="I312" s="40">
        <f t="shared" si="36"/>
        <v>183003000000</v>
      </c>
      <c r="J312" s="40"/>
      <c r="K312" s="40"/>
      <c r="L312" s="96"/>
      <c r="M312" s="81"/>
      <c r="N312" s="40"/>
      <c r="O312" s="40"/>
      <c r="P312" s="40"/>
      <c r="Q312" s="40"/>
      <c r="R312" s="42"/>
      <c r="S312" s="40"/>
      <c r="T312" s="11"/>
      <c r="U312" s="21"/>
      <c r="V312" s="35"/>
      <c r="W312" s="28"/>
    </row>
    <row r="313" spans="1:23" ht="18.600000000000001" x14ac:dyDescent="0.3">
      <c r="A313" s="14">
        <v>254</v>
      </c>
      <c r="B313" s="40" t="s">
        <v>644</v>
      </c>
      <c r="C313" s="14">
        <v>1400010982</v>
      </c>
      <c r="D313" s="40" t="s">
        <v>2</v>
      </c>
      <c r="E313" s="14" t="s">
        <v>579</v>
      </c>
      <c r="F313" s="40">
        <v>6000000</v>
      </c>
      <c r="G313" s="40"/>
      <c r="H313" s="40">
        <v>72719</v>
      </c>
      <c r="I313" s="40">
        <f t="shared" si="36"/>
        <v>436314000000</v>
      </c>
      <c r="J313" s="40"/>
      <c r="K313" s="40"/>
      <c r="L313" s="96"/>
      <c r="M313" s="81"/>
      <c r="N313" s="40"/>
      <c r="O313" s="40"/>
      <c r="P313" s="40"/>
      <c r="Q313" s="40"/>
      <c r="R313" s="42"/>
      <c r="S313" s="40"/>
      <c r="T313" s="11"/>
      <c r="U313" s="21"/>
      <c r="V313" s="35"/>
      <c r="W313" s="28"/>
    </row>
    <row r="314" spans="1:23" ht="18.600000000000001" x14ac:dyDescent="0.3">
      <c r="A314" s="14">
        <v>255</v>
      </c>
      <c r="B314" s="40" t="s">
        <v>644</v>
      </c>
      <c r="C314" s="14">
        <v>1400011002</v>
      </c>
      <c r="D314" s="40" t="s">
        <v>480</v>
      </c>
      <c r="E314" s="14" t="s">
        <v>573</v>
      </c>
      <c r="F314" s="40">
        <v>2100000</v>
      </c>
      <c r="G314" s="40"/>
      <c r="H314" s="40">
        <v>63001</v>
      </c>
      <c r="I314" s="40">
        <f t="shared" si="36"/>
        <v>132302100000</v>
      </c>
      <c r="J314" s="40"/>
      <c r="K314" s="40"/>
      <c r="L314" s="96"/>
      <c r="M314" s="81"/>
      <c r="N314" s="40"/>
      <c r="O314" s="40"/>
      <c r="P314" s="40"/>
      <c r="Q314" s="40"/>
      <c r="R314" s="42"/>
      <c r="S314" s="40"/>
      <c r="T314" s="11"/>
      <c r="U314" s="21"/>
      <c r="V314" s="35"/>
      <c r="W314" s="28"/>
    </row>
    <row r="315" spans="1:23" ht="18.600000000000001" x14ac:dyDescent="0.3">
      <c r="A315" s="14">
        <v>256</v>
      </c>
      <c r="B315" s="40" t="s">
        <v>593</v>
      </c>
      <c r="C315" s="14">
        <v>1400012764</v>
      </c>
      <c r="D315" s="40" t="s">
        <v>549</v>
      </c>
      <c r="E315" s="14" t="s">
        <v>573</v>
      </c>
      <c r="F315" s="40">
        <v>3000000</v>
      </c>
      <c r="G315" s="40"/>
      <c r="H315" s="40">
        <v>58622</v>
      </c>
      <c r="I315" s="40">
        <f t="shared" si="36"/>
        <v>175866000000</v>
      </c>
      <c r="J315" s="40"/>
      <c r="K315" s="40"/>
      <c r="L315" s="96"/>
      <c r="M315" s="81"/>
      <c r="N315" s="40"/>
      <c r="O315" s="40"/>
      <c r="P315" s="40"/>
      <c r="Q315" s="40"/>
      <c r="R315" s="42"/>
      <c r="S315" s="40"/>
      <c r="T315" s="11"/>
      <c r="U315" s="21"/>
      <c r="V315" s="35"/>
      <c r="W315" s="28"/>
    </row>
    <row r="316" spans="1:23" ht="18.600000000000001" x14ac:dyDescent="0.3">
      <c r="A316" s="14">
        <v>257</v>
      </c>
      <c r="B316" s="40" t="s">
        <v>594</v>
      </c>
      <c r="C316" s="14">
        <v>1400013045</v>
      </c>
      <c r="D316" s="40" t="s">
        <v>2</v>
      </c>
      <c r="E316" s="14" t="s">
        <v>579</v>
      </c>
      <c r="F316" s="40">
        <v>10000000</v>
      </c>
      <c r="G316" s="40"/>
      <c r="H316" s="40">
        <v>72100</v>
      </c>
      <c r="I316" s="40">
        <f t="shared" si="36"/>
        <v>721000000000</v>
      </c>
      <c r="J316" s="40"/>
      <c r="K316" s="40"/>
      <c r="L316" s="96"/>
      <c r="M316" s="81"/>
      <c r="N316" s="40"/>
      <c r="O316" s="40"/>
      <c r="P316" s="40"/>
      <c r="Q316" s="40"/>
      <c r="R316" s="42"/>
      <c r="S316" s="40"/>
      <c r="T316" s="11"/>
      <c r="U316" s="21"/>
      <c r="V316" s="35"/>
      <c r="W316" s="28"/>
    </row>
    <row r="317" spans="1:23" ht="18.600000000000001" x14ac:dyDescent="0.3">
      <c r="A317" s="14">
        <v>258</v>
      </c>
      <c r="B317" s="40" t="s">
        <v>596</v>
      </c>
      <c r="C317" s="14">
        <v>1400019907</v>
      </c>
      <c r="D317" s="40" t="s">
        <v>2</v>
      </c>
      <c r="E317" s="14" t="s">
        <v>573</v>
      </c>
      <c r="F317" s="40">
        <v>500000</v>
      </c>
      <c r="G317" s="40"/>
      <c r="H317" s="40">
        <v>59232</v>
      </c>
      <c r="I317" s="40">
        <f t="shared" si="36"/>
        <v>29616000000</v>
      </c>
      <c r="J317" s="40"/>
      <c r="K317" s="40"/>
      <c r="L317" s="96"/>
      <c r="M317" s="81"/>
      <c r="N317" s="40"/>
      <c r="O317" s="40"/>
      <c r="P317" s="40"/>
      <c r="Q317" s="40"/>
      <c r="R317" s="42"/>
      <c r="S317" s="40"/>
      <c r="T317" s="11"/>
      <c r="U317" s="21"/>
      <c r="V317" s="35"/>
      <c r="W317" s="28"/>
    </row>
    <row r="318" spans="1:23" ht="18.600000000000001" x14ac:dyDescent="0.3">
      <c r="A318" s="14">
        <v>259</v>
      </c>
      <c r="B318" s="40" t="s">
        <v>607</v>
      </c>
      <c r="C318" s="14">
        <v>1400048328</v>
      </c>
      <c r="D318" s="40" t="s">
        <v>2</v>
      </c>
      <c r="E318" s="14" t="s">
        <v>579</v>
      </c>
      <c r="F318" s="40">
        <v>5000000</v>
      </c>
      <c r="G318" s="40"/>
      <c r="H318" s="40">
        <v>64830</v>
      </c>
      <c r="I318" s="40">
        <f t="shared" si="36"/>
        <v>324150000000</v>
      </c>
      <c r="J318" s="40"/>
      <c r="K318" s="40"/>
      <c r="L318" s="96"/>
      <c r="M318" s="81"/>
      <c r="N318" s="40"/>
      <c r="O318" s="40"/>
      <c r="P318" s="40"/>
      <c r="Q318" s="40"/>
      <c r="R318" s="42"/>
      <c r="S318" s="40"/>
      <c r="T318" s="11"/>
      <c r="U318" s="21"/>
      <c r="V318" s="35"/>
      <c r="W318" s="28"/>
    </row>
    <row r="319" spans="1:23" ht="18.600000000000001" x14ac:dyDescent="0.3">
      <c r="A319" s="14">
        <v>260</v>
      </c>
      <c r="B319" s="40" t="s">
        <v>607</v>
      </c>
      <c r="C319" s="14">
        <v>1400048301</v>
      </c>
      <c r="D319" s="40" t="s">
        <v>2</v>
      </c>
      <c r="E319" s="14" t="s">
        <v>579</v>
      </c>
      <c r="F319" s="40">
        <v>5000000</v>
      </c>
      <c r="G319" s="40"/>
      <c r="H319" s="40">
        <v>64830</v>
      </c>
      <c r="I319" s="40">
        <f t="shared" si="36"/>
        <v>324150000000</v>
      </c>
      <c r="J319" s="40"/>
      <c r="K319" s="40"/>
      <c r="L319" s="96"/>
      <c r="M319" s="81"/>
      <c r="N319" s="40"/>
      <c r="O319" s="40"/>
      <c r="P319" s="40"/>
      <c r="Q319" s="40"/>
      <c r="R319" s="42"/>
      <c r="S319" s="40"/>
      <c r="T319" s="11"/>
      <c r="U319" s="21"/>
      <c r="V319" s="35"/>
      <c r="W319" s="28"/>
    </row>
    <row r="320" spans="1:23" ht="18.600000000000001" x14ac:dyDescent="0.3">
      <c r="A320" s="14">
        <v>261</v>
      </c>
      <c r="B320" s="40" t="s">
        <v>608</v>
      </c>
      <c r="C320" s="14">
        <v>1400048509</v>
      </c>
      <c r="D320" s="40" t="s">
        <v>549</v>
      </c>
      <c r="E320" s="14" t="s">
        <v>573</v>
      </c>
      <c r="F320" s="40">
        <v>2500000</v>
      </c>
      <c r="G320" s="40"/>
      <c r="H320" s="40">
        <v>61742</v>
      </c>
      <c r="I320" s="40">
        <f t="shared" si="36"/>
        <v>154355000000</v>
      </c>
      <c r="J320" s="40"/>
      <c r="K320" s="40"/>
      <c r="L320" s="96"/>
      <c r="M320" s="81"/>
      <c r="N320" s="40"/>
      <c r="O320" s="40"/>
      <c r="P320" s="40"/>
      <c r="Q320" s="40"/>
      <c r="R320" s="42"/>
      <c r="S320" s="40"/>
      <c r="T320" s="11"/>
      <c r="U320" s="21"/>
      <c r="V320" s="35"/>
      <c r="W320" s="28"/>
    </row>
    <row r="321" spans="1:23" ht="18.600000000000001" x14ac:dyDescent="0.3">
      <c r="A321" s="14">
        <v>262</v>
      </c>
      <c r="B321" s="40" t="s">
        <v>609</v>
      </c>
      <c r="C321" s="14">
        <v>1400050401</v>
      </c>
      <c r="D321" s="40" t="s">
        <v>480</v>
      </c>
      <c r="E321" s="14" t="s">
        <v>573</v>
      </c>
      <c r="F321" s="40">
        <v>2000000</v>
      </c>
      <c r="G321" s="40"/>
      <c r="H321" s="40">
        <v>61850</v>
      </c>
      <c r="I321" s="40">
        <f t="shared" si="36"/>
        <v>123700000000</v>
      </c>
      <c r="J321" s="40"/>
      <c r="K321" s="40"/>
      <c r="L321" s="96"/>
      <c r="M321" s="81"/>
      <c r="N321" s="40"/>
      <c r="O321" s="40"/>
      <c r="P321" s="40"/>
      <c r="Q321" s="40"/>
      <c r="R321" s="42"/>
      <c r="S321" s="40"/>
      <c r="T321" s="11"/>
      <c r="U321" s="21"/>
      <c r="V321" s="35"/>
      <c r="W321" s="28"/>
    </row>
    <row r="322" spans="1:23" ht="18.600000000000001" x14ac:dyDescent="0.3">
      <c r="A322" s="14">
        <v>263</v>
      </c>
      <c r="B322" s="40" t="s">
        <v>609</v>
      </c>
      <c r="C322" s="14">
        <v>1400050518</v>
      </c>
      <c r="D322" s="40" t="s">
        <v>574</v>
      </c>
      <c r="E322" s="14" t="s">
        <v>573</v>
      </c>
      <c r="F322" s="40">
        <v>1500000</v>
      </c>
      <c r="G322" s="40"/>
      <c r="H322" s="40">
        <v>64798</v>
      </c>
      <c r="I322" s="40">
        <f t="shared" si="36"/>
        <v>97197000000</v>
      </c>
      <c r="J322" s="40"/>
      <c r="K322" s="40"/>
      <c r="L322" s="96"/>
      <c r="M322" s="81"/>
      <c r="N322" s="40"/>
      <c r="O322" s="40"/>
      <c r="P322" s="40"/>
      <c r="Q322" s="40"/>
      <c r="R322" s="42"/>
      <c r="S322" s="40"/>
      <c r="T322" s="11"/>
      <c r="U322" s="21"/>
      <c r="V322" s="35"/>
      <c r="W322" s="28"/>
    </row>
    <row r="323" spans="1:23" ht="18.600000000000001" x14ac:dyDescent="0.3">
      <c r="A323" s="14">
        <v>264</v>
      </c>
      <c r="B323" s="40" t="s">
        <v>610</v>
      </c>
      <c r="C323" s="14">
        <v>1400051194</v>
      </c>
      <c r="D323" s="115" t="s">
        <v>611</v>
      </c>
      <c r="E323" s="14" t="s">
        <v>573</v>
      </c>
      <c r="F323" s="40">
        <v>2000000</v>
      </c>
      <c r="G323" s="40"/>
      <c r="H323" s="40">
        <v>78839</v>
      </c>
      <c r="I323" s="40">
        <f t="shared" si="36"/>
        <v>157678000000</v>
      </c>
      <c r="J323" s="40"/>
      <c r="K323" s="40"/>
      <c r="L323" s="96"/>
      <c r="M323" s="81"/>
      <c r="N323" s="40"/>
      <c r="O323" s="40"/>
      <c r="P323" s="40"/>
      <c r="Q323" s="40"/>
      <c r="R323" s="42"/>
      <c r="S323" s="40"/>
      <c r="T323" s="11"/>
      <c r="U323" s="21"/>
      <c r="V323" s="35"/>
      <c r="W323" s="28"/>
    </row>
    <row r="324" spans="1:23" ht="18.600000000000001" x14ac:dyDescent="0.3">
      <c r="A324" s="14">
        <v>265</v>
      </c>
      <c r="B324" s="40" t="s">
        <v>612</v>
      </c>
      <c r="C324" s="14">
        <v>1400054532</v>
      </c>
      <c r="D324" s="40" t="s">
        <v>2</v>
      </c>
      <c r="E324" s="14" t="s">
        <v>579</v>
      </c>
      <c r="F324" s="40">
        <v>5000000</v>
      </c>
      <c r="G324" s="40"/>
      <c r="H324" s="40">
        <v>64798</v>
      </c>
      <c r="I324" s="40">
        <f t="shared" si="36"/>
        <v>323990000000</v>
      </c>
      <c r="J324" s="40"/>
      <c r="K324" s="40"/>
      <c r="L324" s="96"/>
      <c r="M324" s="81"/>
      <c r="N324" s="40"/>
      <c r="O324" s="40"/>
      <c r="P324" s="40"/>
      <c r="Q324" s="40"/>
      <c r="R324" s="42"/>
      <c r="S324" s="40"/>
      <c r="T324" s="11"/>
      <c r="U324" s="21"/>
      <c r="V324" s="35"/>
      <c r="W324" s="28"/>
    </row>
    <row r="325" spans="1:23" ht="18.600000000000001" x14ac:dyDescent="0.3">
      <c r="A325" s="14">
        <v>266</v>
      </c>
      <c r="B325" s="40" t="s">
        <v>612</v>
      </c>
      <c r="C325" s="14">
        <v>1400054235</v>
      </c>
      <c r="D325" s="40" t="s">
        <v>231</v>
      </c>
      <c r="E325" s="14" t="s">
        <v>579</v>
      </c>
      <c r="F325" s="40">
        <v>5000000</v>
      </c>
      <c r="G325" s="40"/>
      <c r="H325" s="40">
        <v>64798</v>
      </c>
      <c r="I325" s="40">
        <f t="shared" si="36"/>
        <v>323990000000</v>
      </c>
      <c r="J325" s="40"/>
      <c r="K325" s="40"/>
      <c r="L325" s="96"/>
      <c r="M325" s="81"/>
      <c r="N325" s="40"/>
      <c r="O325" s="40"/>
      <c r="P325" s="40"/>
      <c r="Q325" s="40"/>
      <c r="R325" s="42"/>
      <c r="S325" s="40"/>
      <c r="T325" s="11"/>
      <c r="U325" s="21"/>
      <c r="V325" s="35"/>
      <c r="W325" s="28"/>
    </row>
    <row r="326" spans="1:23" ht="18.600000000000001" x14ac:dyDescent="0.3">
      <c r="A326" s="14">
        <v>267</v>
      </c>
      <c r="B326" s="40" t="s">
        <v>612</v>
      </c>
      <c r="C326" s="14">
        <v>1400054253</v>
      </c>
      <c r="D326" s="40" t="s">
        <v>576</v>
      </c>
      <c r="E326" s="14" t="s">
        <v>573</v>
      </c>
      <c r="F326" s="40">
        <v>1300000</v>
      </c>
      <c r="G326" s="40"/>
      <c r="H326" s="40">
        <v>61713</v>
      </c>
      <c r="I326" s="40">
        <f t="shared" si="36"/>
        <v>80226900000</v>
      </c>
      <c r="J326" s="40"/>
      <c r="K326" s="40"/>
      <c r="L326" s="96"/>
      <c r="M326" s="81"/>
      <c r="N326" s="40"/>
      <c r="O326" s="40"/>
      <c r="P326" s="40"/>
      <c r="Q326" s="40"/>
      <c r="R326" s="42"/>
      <c r="S326" s="40"/>
      <c r="T326" s="11"/>
      <c r="U326" s="21"/>
      <c r="V326" s="35"/>
      <c r="W326" s="28"/>
    </row>
    <row r="327" spans="1:23" ht="18.600000000000001" x14ac:dyDescent="0.3">
      <c r="A327" s="14">
        <v>268</v>
      </c>
      <c r="B327" s="40" t="s">
        <v>613</v>
      </c>
      <c r="C327" s="14">
        <v>1400056049</v>
      </c>
      <c r="D327" s="40" t="s">
        <v>549</v>
      </c>
      <c r="E327" s="14" t="s">
        <v>573</v>
      </c>
      <c r="F327" s="40">
        <v>1600000</v>
      </c>
      <c r="G327" s="40"/>
      <c r="H327" s="40">
        <v>62113</v>
      </c>
      <c r="I327" s="40">
        <f t="shared" si="36"/>
        <v>99380800000</v>
      </c>
      <c r="J327" s="40"/>
      <c r="K327" s="40"/>
      <c r="L327" s="96"/>
      <c r="M327" s="81"/>
      <c r="N327" s="40"/>
      <c r="O327" s="40"/>
      <c r="P327" s="40"/>
      <c r="Q327" s="40"/>
      <c r="R327" s="42"/>
      <c r="S327" s="40"/>
      <c r="T327" s="11"/>
      <c r="U327" s="21"/>
      <c r="V327" s="35"/>
      <c r="W327" s="28"/>
    </row>
    <row r="328" spans="1:23" ht="18.600000000000001" x14ac:dyDescent="0.3">
      <c r="A328" s="14">
        <v>269</v>
      </c>
      <c r="B328" s="40" t="s">
        <v>617</v>
      </c>
      <c r="C328" s="14">
        <v>1400070451</v>
      </c>
      <c r="D328" s="40" t="s">
        <v>559</v>
      </c>
      <c r="E328" s="14" t="s">
        <v>577</v>
      </c>
      <c r="F328" s="40">
        <v>2000000</v>
      </c>
      <c r="G328" s="40"/>
      <c r="H328" s="40">
        <v>61419</v>
      </c>
      <c r="I328" s="40">
        <f t="shared" si="36"/>
        <v>122838000000</v>
      </c>
      <c r="J328" s="40"/>
      <c r="K328" s="40"/>
      <c r="L328" s="96"/>
      <c r="M328" s="81"/>
      <c r="N328" s="40"/>
      <c r="O328" s="40"/>
      <c r="P328" s="40"/>
      <c r="Q328" s="40"/>
      <c r="R328" s="42"/>
      <c r="S328" s="40"/>
      <c r="T328" s="11"/>
      <c r="U328" s="21"/>
      <c r="V328" s="35"/>
      <c r="W328" s="28"/>
    </row>
    <row r="329" spans="1:23" ht="18.600000000000001" x14ac:dyDescent="0.3">
      <c r="A329" s="14">
        <v>270</v>
      </c>
      <c r="B329" s="40" t="s">
        <v>618</v>
      </c>
      <c r="C329" s="14">
        <v>1400072254</v>
      </c>
      <c r="D329" s="40" t="s">
        <v>2</v>
      </c>
      <c r="E329" s="159" t="s">
        <v>579</v>
      </c>
      <c r="F329" s="40">
        <v>5000000</v>
      </c>
      <c r="G329" s="40"/>
      <c r="H329" s="40">
        <v>64384</v>
      </c>
      <c r="I329" s="40">
        <f t="shared" si="36"/>
        <v>321920000000</v>
      </c>
      <c r="J329" s="40"/>
      <c r="K329" s="40"/>
      <c r="L329" s="96"/>
      <c r="M329" s="81"/>
      <c r="N329" s="40"/>
      <c r="O329" s="40"/>
      <c r="P329" s="40"/>
      <c r="Q329" s="40"/>
      <c r="R329" s="42"/>
      <c r="S329" s="40"/>
      <c r="T329" s="11"/>
      <c r="U329" s="21"/>
      <c r="V329" s="35"/>
      <c r="W329" s="28"/>
    </row>
    <row r="330" spans="1:23" ht="18.600000000000001" x14ac:dyDescent="0.3">
      <c r="A330" s="14">
        <v>271</v>
      </c>
      <c r="B330" s="40" t="s">
        <v>618</v>
      </c>
      <c r="C330" s="14">
        <v>1400072280</v>
      </c>
      <c r="D330" s="40" t="s">
        <v>549</v>
      </c>
      <c r="E330" s="14" t="s">
        <v>573</v>
      </c>
      <c r="F330" s="40">
        <v>2000000</v>
      </c>
      <c r="G330" s="40"/>
      <c r="H330" s="40">
        <v>61318</v>
      </c>
      <c r="I330" s="40">
        <f t="shared" si="36"/>
        <v>122636000000</v>
      </c>
      <c r="J330" s="40"/>
      <c r="K330" s="40"/>
      <c r="L330" s="96"/>
      <c r="M330" s="81"/>
      <c r="N330" s="40"/>
      <c r="O330" s="40"/>
      <c r="P330" s="40"/>
      <c r="Q330" s="40"/>
      <c r="R330" s="42"/>
      <c r="S330" s="40"/>
      <c r="T330" s="11"/>
      <c r="U330" s="21"/>
      <c r="V330" s="35"/>
      <c r="W330" s="28"/>
    </row>
    <row r="331" spans="1:23" ht="18.600000000000001" x14ac:dyDescent="0.3">
      <c r="A331" s="14">
        <v>272</v>
      </c>
      <c r="B331" s="40" t="s">
        <v>620</v>
      </c>
      <c r="C331" s="14">
        <v>1400088993</v>
      </c>
      <c r="D331" s="40" t="s">
        <v>552</v>
      </c>
      <c r="E331" s="14" t="s">
        <v>573</v>
      </c>
      <c r="F331" s="40">
        <v>2000000</v>
      </c>
      <c r="G331" s="40"/>
      <c r="H331" s="40">
        <v>66979</v>
      </c>
      <c r="I331" s="40">
        <f t="shared" si="36"/>
        <v>133958000000</v>
      </c>
      <c r="J331" s="40"/>
      <c r="K331" s="40"/>
      <c r="L331" s="96"/>
      <c r="M331" s="81"/>
      <c r="N331" s="40"/>
      <c r="O331" s="40"/>
      <c r="P331" s="40"/>
      <c r="Q331" s="40"/>
      <c r="R331" s="42"/>
      <c r="S331" s="40"/>
      <c r="T331" s="11"/>
      <c r="U331" s="21"/>
      <c r="V331" s="35"/>
      <c r="W331" s="28"/>
    </row>
    <row r="332" spans="1:23" ht="18.600000000000001" x14ac:dyDescent="0.3">
      <c r="A332" s="14">
        <v>273</v>
      </c>
      <c r="B332" s="40" t="s">
        <v>621</v>
      </c>
      <c r="C332" s="14">
        <v>1400090052</v>
      </c>
      <c r="D332" s="40" t="s">
        <v>2</v>
      </c>
      <c r="E332" s="14" t="s">
        <v>573</v>
      </c>
      <c r="F332" s="40">
        <v>8000000</v>
      </c>
      <c r="G332" s="40"/>
      <c r="H332" s="40">
        <v>70274</v>
      </c>
      <c r="I332" s="40">
        <f t="shared" si="36"/>
        <v>562192000000</v>
      </c>
      <c r="J332" s="40"/>
      <c r="K332" s="40"/>
      <c r="L332" s="96"/>
      <c r="M332" s="81"/>
      <c r="N332" s="40"/>
      <c r="O332" s="40"/>
      <c r="P332" s="40"/>
      <c r="Q332" s="40"/>
      <c r="R332" s="42"/>
      <c r="S332" s="40"/>
      <c r="T332" s="11"/>
      <c r="U332" s="21"/>
      <c r="V332" s="35"/>
      <c r="W332" s="28"/>
    </row>
    <row r="333" spans="1:23" ht="18.600000000000001" x14ac:dyDescent="0.3">
      <c r="A333" s="14">
        <v>274</v>
      </c>
      <c r="B333" s="40" t="s">
        <v>623</v>
      </c>
      <c r="C333" s="14">
        <v>1400094344</v>
      </c>
      <c r="D333" s="40" t="s">
        <v>549</v>
      </c>
      <c r="E333" s="14" t="s">
        <v>573</v>
      </c>
      <c r="F333" s="40">
        <v>2000000</v>
      </c>
      <c r="G333" s="40"/>
      <c r="H333" s="40">
        <v>68269</v>
      </c>
      <c r="I333" s="40">
        <f t="shared" si="36"/>
        <v>136538000000</v>
      </c>
      <c r="J333" s="40"/>
      <c r="K333" s="40"/>
      <c r="L333" s="96"/>
      <c r="M333" s="81"/>
      <c r="N333" s="40"/>
      <c r="O333" s="40"/>
      <c r="P333" s="40"/>
      <c r="Q333" s="40"/>
      <c r="R333" s="42"/>
      <c r="S333" s="40"/>
      <c r="T333" s="11"/>
      <c r="U333" s="21"/>
      <c r="V333" s="35"/>
      <c r="W333" s="28"/>
    </row>
    <row r="334" spans="1:23" ht="18.600000000000001" x14ac:dyDescent="0.3">
      <c r="A334" s="14">
        <v>275</v>
      </c>
      <c r="B334" s="40" t="s">
        <v>624</v>
      </c>
      <c r="C334" s="14">
        <v>1400094902</v>
      </c>
      <c r="D334" s="40" t="s">
        <v>576</v>
      </c>
      <c r="E334" s="14" t="s">
        <v>573</v>
      </c>
      <c r="F334" s="40">
        <v>720000</v>
      </c>
      <c r="G334" s="40"/>
      <c r="H334" s="40">
        <v>66928</v>
      </c>
      <c r="I334" s="40">
        <f t="shared" si="36"/>
        <v>48188160000</v>
      </c>
      <c r="J334" s="40"/>
      <c r="K334" s="40"/>
      <c r="L334" s="96"/>
      <c r="M334" s="81"/>
      <c r="N334" s="40"/>
      <c r="O334" s="40"/>
      <c r="P334" s="40"/>
      <c r="Q334" s="40"/>
      <c r="R334" s="42"/>
      <c r="S334" s="40"/>
      <c r="T334" s="11"/>
      <c r="U334" s="21"/>
      <c r="V334" s="35"/>
      <c r="W334" s="28"/>
    </row>
    <row r="335" spans="1:23" ht="18.600000000000001" x14ac:dyDescent="0.3">
      <c r="A335" s="14">
        <v>276</v>
      </c>
      <c r="B335" s="40" t="s">
        <v>625</v>
      </c>
      <c r="C335" s="14">
        <v>1400101875</v>
      </c>
      <c r="D335" s="40" t="s">
        <v>549</v>
      </c>
      <c r="E335" s="14" t="s">
        <v>573</v>
      </c>
      <c r="F335" s="40">
        <v>2000000</v>
      </c>
      <c r="G335" s="40"/>
      <c r="H335" s="40">
        <v>68319</v>
      </c>
      <c r="I335" s="40">
        <f t="shared" si="36"/>
        <v>136638000000</v>
      </c>
      <c r="J335" s="40"/>
      <c r="K335" s="40"/>
      <c r="L335" s="96"/>
      <c r="M335" s="81"/>
      <c r="N335" s="40"/>
      <c r="O335" s="40"/>
      <c r="P335" s="40"/>
      <c r="Q335" s="40"/>
      <c r="R335" s="42"/>
      <c r="S335" s="40"/>
      <c r="T335" s="11"/>
      <c r="U335" s="21"/>
      <c r="V335" s="35"/>
      <c r="W335" s="28"/>
    </row>
    <row r="336" spans="1:23" ht="18.600000000000001" x14ac:dyDescent="0.3">
      <c r="A336" s="14">
        <v>277</v>
      </c>
      <c r="B336" s="40" t="s">
        <v>630</v>
      </c>
      <c r="C336" s="14">
        <v>1400108664</v>
      </c>
      <c r="D336" s="40" t="s">
        <v>552</v>
      </c>
      <c r="E336" s="14" t="s">
        <v>573</v>
      </c>
      <c r="F336" s="40">
        <v>2000000</v>
      </c>
      <c r="G336" s="40"/>
      <c r="H336" s="40">
        <v>75159</v>
      </c>
      <c r="I336" s="40">
        <f t="shared" si="36"/>
        <v>150318000000</v>
      </c>
      <c r="J336" s="40"/>
      <c r="K336" s="40"/>
      <c r="L336" s="96"/>
      <c r="M336" s="81"/>
      <c r="N336" s="40"/>
      <c r="O336" s="40"/>
      <c r="P336" s="40"/>
      <c r="Q336" s="40"/>
      <c r="R336" s="42"/>
      <c r="S336" s="40"/>
      <c r="T336" s="11"/>
      <c r="U336" s="21"/>
      <c r="V336" s="35"/>
      <c r="W336" s="28"/>
    </row>
    <row r="337" spans="1:23" ht="18.600000000000001" x14ac:dyDescent="0.3">
      <c r="A337" s="14">
        <v>278</v>
      </c>
      <c r="B337" s="40" t="s">
        <v>630</v>
      </c>
      <c r="C337" s="14">
        <v>1400108682</v>
      </c>
      <c r="D337" s="40" t="s">
        <v>549</v>
      </c>
      <c r="E337" s="14" t="s">
        <v>573</v>
      </c>
      <c r="F337" s="40">
        <v>2000000</v>
      </c>
      <c r="G337" s="40"/>
      <c r="H337" s="40">
        <v>74159</v>
      </c>
      <c r="I337" s="40">
        <f t="shared" si="36"/>
        <v>148318000000</v>
      </c>
      <c r="J337" s="40"/>
      <c r="K337" s="40"/>
      <c r="L337" s="96"/>
      <c r="M337" s="81"/>
      <c r="N337" s="40"/>
      <c r="O337" s="40"/>
      <c r="P337" s="40"/>
      <c r="Q337" s="40"/>
      <c r="R337" s="42"/>
      <c r="S337" s="40"/>
      <c r="T337" s="11"/>
      <c r="U337" s="21"/>
      <c r="V337" s="35"/>
      <c r="W337" s="28"/>
    </row>
    <row r="338" spans="1:23" ht="18.600000000000001" x14ac:dyDescent="0.3">
      <c r="A338" s="14">
        <v>279</v>
      </c>
      <c r="B338" s="40" t="s">
        <v>632</v>
      </c>
      <c r="C338" s="14">
        <v>1400114840</v>
      </c>
      <c r="D338" s="40" t="s">
        <v>574</v>
      </c>
      <c r="E338" s="14" t="s">
        <v>573</v>
      </c>
      <c r="F338" s="40">
        <v>3000000</v>
      </c>
      <c r="G338" s="40"/>
      <c r="H338" s="40">
        <v>78050</v>
      </c>
      <c r="I338" s="40">
        <f t="shared" si="36"/>
        <v>234150000000</v>
      </c>
      <c r="J338" s="40"/>
      <c r="K338" s="40"/>
      <c r="L338" s="96"/>
      <c r="M338" s="81"/>
      <c r="N338" s="40"/>
      <c r="O338" s="40"/>
      <c r="P338" s="40"/>
      <c r="Q338" s="40"/>
      <c r="R338" s="42"/>
      <c r="S338" s="40"/>
      <c r="T338" s="11"/>
      <c r="U338" s="21"/>
      <c r="V338" s="35"/>
      <c r="W338" s="28"/>
    </row>
    <row r="339" spans="1:23" ht="18.600000000000001" x14ac:dyDescent="0.3">
      <c r="A339" s="14">
        <v>280</v>
      </c>
      <c r="B339" s="40" t="s">
        <v>633</v>
      </c>
      <c r="C339" s="14">
        <v>1400120743</v>
      </c>
      <c r="D339" s="40" t="s">
        <v>552</v>
      </c>
      <c r="E339" s="159" t="s">
        <v>579</v>
      </c>
      <c r="F339" s="40">
        <v>5000000</v>
      </c>
      <c r="G339" s="40"/>
      <c r="H339" s="40">
        <v>80479</v>
      </c>
      <c r="I339" s="40">
        <f t="shared" si="36"/>
        <v>402395000000</v>
      </c>
      <c r="J339" s="40"/>
      <c r="K339" s="40"/>
      <c r="L339" s="96"/>
      <c r="M339" s="81"/>
      <c r="N339" s="40"/>
      <c r="O339" s="40"/>
      <c r="P339" s="40"/>
      <c r="Q339" s="40"/>
      <c r="R339" s="42"/>
      <c r="S339" s="40"/>
      <c r="T339" s="11"/>
      <c r="U339" s="21"/>
      <c r="V339" s="35"/>
      <c r="W339" s="28"/>
    </row>
    <row r="340" spans="1:23" ht="18.600000000000001" x14ac:dyDescent="0.3">
      <c r="A340" s="14">
        <v>281</v>
      </c>
      <c r="B340" s="40" t="s">
        <v>633</v>
      </c>
      <c r="C340" s="14">
        <v>1400120696</v>
      </c>
      <c r="D340" s="40" t="s">
        <v>576</v>
      </c>
      <c r="E340" s="14" t="s">
        <v>573</v>
      </c>
      <c r="F340" s="40">
        <v>900000</v>
      </c>
      <c r="G340" s="40"/>
      <c r="H340" s="40">
        <v>76982</v>
      </c>
      <c r="I340" s="40">
        <f t="shared" si="36"/>
        <v>69283800000</v>
      </c>
      <c r="J340" s="40"/>
      <c r="K340" s="40"/>
      <c r="L340" s="96"/>
      <c r="M340" s="81"/>
      <c r="N340" s="40"/>
      <c r="O340" s="40"/>
      <c r="P340" s="40"/>
      <c r="Q340" s="40"/>
      <c r="R340" s="42"/>
      <c r="S340" s="40"/>
      <c r="T340" s="11"/>
      <c r="U340" s="21"/>
      <c r="V340" s="35"/>
      <c r="W340" s="28"/>
    </row>
    <row r="341" spans="1:23" ht="18.600000000000001" x14ac:dyDescent="0.3">
      <c r="A341" s="14">
        <v>282</v>
      </c>
      <c r="B341" s="40" t="s">
        <v>634</v>
      </c>
      <c r="C341" s="14">
        <v>1400121825</v>
      </c>
      <c r="D341" s="40" t="s">
        <v>2</v>
      </c>
      <c r="E341" s="159" t="s">
        <v>579</v>
      </c>
      <c r="F341" s="40">
        <v>5000000</v>
      </c>
      <c r="G341" s="40"/>
      <c r="H341" s="40">
        <v>88159</v>
      </c>
      <c r="I341" s="40">
        <f t="shared" si="36"/>
        <v>440795000000</v>
      </c>
      <c r="J341" s="40"/>
      <c r="K341" s="40"/>
      <c r="L341" s="96"/>
      <c r="M341" s="81"/>
      <c r="N341" s="40"/>
      <c r="O341" s="40"/>
      <c r="P341" s="40"/>
      <c r="Q341" s="40"/>
      <c r="R341" s="42"/>
      <c r="S341" s="40"/>
      <c r="T341" s="11"/>
      <c r="U341" s="21"/>
      <c r="V341" s="35"/>
      <c r="W341" s="28"/>
    </row>
    <row r="342" spans="1:23" ht="18.600000000000001" x14ac:dyDescent="0.3">
      <c r="A342" s="14">
        <v>283</v>
      </c>
      <c r="B342" s="40" t="s">
        <v>635</v>
      </c>
      <c r="C342" s="14">
        <v>1400124018</v>
      </c>
      <c r="D342" s="40" t="s">
        <v>549</v>
      </c>
      <c r="E342" s="159" t="s">
        <v>579</v>
      </c>
      <c r="F342" s="40">
        <v>5000000</v>
      </c>
      <c r="G342" s="40"/>
      <c r="H342" s="40">
        <v>81625</v>
      </c>
      <c r="I342" s="40">
        <f t="shared" si="36"/>
        <v>408125000000</v>
      </c>
      <c r="J342" s="40"/>
      <c r="K342" s="40"/>
      <c r="L342" s="96"/>
      <c r="M342" s="81"/>
      <c r="N342" s="40"/>
      <c r="O342" s="40"/>
      <c r="P342" s="40"/>
      <c r="Q342" s="40"/>
      <c r="R342" s="42"/>
      <c r="S342" s="40"/>
      <c r="T342" s="11"/>
      <c r="U342" s="21"/>
      <c r="V342" s="35"/>
      <c r="W342" s="28"/>
    </row>
    <row r="343" spans="1:23" ht="18.600000000000001" x14ac:dyDescent="0.3">
      <c r="A343" s="14">
        <v>284</v>
      </c>
      <c r="B343" s="40" t="s">
        <v>637</v>
      </c>
      <c r="C343" s="14">
        <v>1400137487</v>
      </c>
      <c r="D343" s="40" t="s">
        <v>480</v>
      </c>
      <c r="E343" s="14" t="s">
        <v>573</v>
      </c>
      <c r="F343" s="40">
        <v>1000000</v>
      </c>
      <c r="G343" s="40"/>
      <c r="H343" s="40">
        <v>93179</v>
      </c>
      <c r="I343" s="40">
        <f t="shared" si="36"/>
        <v>93179000000</v>
      </c>
      <c r="J343" s="40"/>
      <c r="K343" s="40"/>
      <c r="L343" s="96"/>
      <c r="M343" s="81"/>
      <c r="N343" s="40"/>
      <c r="O343" s="40"/>
      <c r="P343" s="40"/>
      <c r="Q343" s="40"/>
      <c r="R343" s="42"/>
      <c r="S343" s="40"/>
      <c r="T343" s="11"/>
      <c r="U343" s="21"/>
      <c r="V343" s="35"/>
      <c r="W343" s="28"/>
    </row>
    <row r="344" spans="1:23" ht="18.600000000000001" x14ac:dyDescent="0.3">
      <c r="A344" s="14">
        <v>285</v>
      </c>
      <c r="B344" s="40" t="s">
        <v>638</v>
      </c>
      <c r="C344" s="14">
        <v>1400138835</v>
      </c>
      <c r="D344" s="40" t="s">
        <v>549</v>
      </c>
      <c r="E344" s="159" t="s">
        <v>579</v>
      </c>
      <c r="F344" s="40">
        <v>5000000</v>
      </c>
      <c r="G344" s="40"/>
      <c r="H344" s="40">
        <v>93779</v>
      </c>
      <c r="I344" s="40">
        <f t="shared" si="36"/>
        <v>468895000000</v>
      </c>
      <c r="J344" s="40"/>
      <c r="K344" s="40"/>
      <c r="L344" s="96"/>
      <c r="M344" s="81"/>
      <c r="N344" s="40"/>
      <c r="O344" s="40"/>
      <c r="P344" s="40"/>
      <c r="Q344" s="40"/>
      <c r="R344" s="42"/>
      <c r="S344" s="40"/>
      <c r="T344" s="11"/>
      <c r="U344" s="21"/>
      <c r="V344" s="35"/>
      <c r="W344" s="28"/>
    </row>
    <row r="345" spans="1:23" ht="18.600000000000001" x14ac:dyDescent="0.3">
      <c r="A345" s="14">
        <v>286</v>
      </c>
      <c r="B345" s="40" t="s">
        <v>638</v>
      </c>
      <c r="C345" s="14">
        <v>1400138832</v>
      </c>
      <c r="D345" s="40" t="s">
        <v>574</v>
      </c>
      <c r="E345" s="159" t="s">
        <v>579</v>
      </c>
      <c r="F345" s="40">
        <v>5000000</v>
      </c>
      <c r="G345" s="40"/>
      <c r="H345" s="40">
        <v>100779</v>
      </c>
      <c r="I345" s="40">
        <f t="shared" si="36"/>
        <v>503895000000</v>
      </c>
      <c r="J345" s="40"/>
      <c r="K345" s="40"/>
      <c r="L345" s="96"/>
      <c r="M345" s="81"/>
      <c r="N345" s="40"/>
      <c r="O345" s="40"/>
      <c r="P345" s="40"/>
      <c r="Q345" s="40"/>
      <c r="R345" s="42"/>
      <c r="S345" s="40"/>
      <c r="T345" s="11"/>
      <c r="U345" s="21"/>
      <c r="V345" s="35"/>
      <c r="W345" s="28"/>
    </row>
    <row r="346" spans="1:23" ht="18.600000000000001" x14ac:dyDescent="0.3">
      <c r="A346" s="14">
        <v>287</v>
      </c>
      <c r="B346" s="40" t="s">
        <v>646</v>
      </c>
      <c r="C346" s="14">
        <v>1400143238</v>
      </c>
      <c r="D346" s="40" t="s">
        <v>574</v>
      </c>
      <c r="E346" s="59" t="s">
        <v>577</v>
      </c>
      <c r="F346" s="40">
        <v>1500000</v>
      </c>
      <c r="G346" s="40"/>
      <c r="H346" s="40">
        <v>84718</v>
      </c>
      <c r="I346" s="40">
        <f t="shared" si="36"/>
        <v>127077000000</v>
      </c>
      <c r="J346" s="40"/>
      <c r="K346" s="40"/>
      <c r="L346" s="96"/>
      <c r="M346" s="81"/>
      <c r="N346" s="40"/>
      <c r="O346" s="40"/>
      <c r="P346" s="40"/>
      <c r="Q346" s="40"/>
      <c r="R346" s="42"/>
      <c r="S346" s="40"/>
      <c r="T346" s="11"/>
      <c r="U346" s="21"/>
      <c r="V346" s="35"/>
      <c r="W346" s="28"/>
    </row>
    <row r="347" spans="1:23" ht="18.600000000000001" x14ac:dyDescent="0.3">
      <c r="A347" s="14">
        <v>288</v>
      </c>
      <c r="B347" s="40" t="s">
        <v>648</v>
      </c>
      <c r="C347" s="14">
        <v>1400146393</v>
      </c>
      <c r="D347" s="40" t="s">
        <v>549</v>
      </c>
      <c r="E347" s="159" t="s">
        <v>579</v>
      </c>
      <c r="F347" s="40">
        <v>5000000</v>
      </c>
      <c r="G347" s="40"/>
      <c r="H347" s="40">
        <v>81189</v>
      </c>
      <c r="I347" s="40">
        <f t="shared" si="36"/>
        <v>405945000000</v>
      </c>
      <c r="J347" s="40"/>
      <c r="K347" s="40"/>
      <c r="L347" s="96"/>
      <c r="M347" s="81"/>
      <c r="N347" s="40"/>
      <c r="O347" s="40"/>
      <c r="P347" s="40"/>
      <c r="Q347" s="40"/>
      <c r="R347" s="42"/>
      <c r="S347" s="40"/>
      <c r="T347" s="11"/>
      <c r="U347" s="21"/>
      <c r="V347" s="35"/>
      <c r="W347" s="28"/>
    </row>
    <row r="348" spans="1:23" ht="18.600000000000001" x14ac:dyDescent="0.3">
      <c r="A348" s="14">
        <v>289</v>
      </c>
      <c r="B348" s="40" t="s">
        <v>651</v>
      </c>
      <c r="C348" s="14">
        <v>1400166651</v>
      </c>
      <c r="D348" s="40" t="s">
        <v>2</v>
      </c>
      <c r="E348" s="59" t="s">
        <v>579</v>
      </c>
      <c r="F348" s="40">
        <v>5000000</v>
      </c>
      <c r="G348" s="40">
        <v>75013</v>
      </c>
      <c r="H348" s="40">
        <v>107999</v>
      </c>
      <c r="I348" s="40">
        <f t="shared" si="36"/>
        <v>539995000000</v>
      </c>
      <c r="J348" s="40"/>
      <c r="K348" s="40"/>
      <c r="L348" s="96"/>
      <c r="M348" s="81"/>
      <c r="N348" s="40"/>
      <c r="O348" s="40"/>
      <c r="P348" s="40"/>
      <c r="Q348" s="40"/>
      <c r="R348" s="42"/>
      <c r="S348" s="40"/>
      <c r="T348" s="11"/>
      <c r="U348" s="21"/>
      <c r="V348" s="35"/>
      <c r="W348" s="28"/>
    </row>
    <row r="349" spans="1:23" ht="18.600000000000001" x14ac:dyDescent="0.3">
      <c r="A349" s="14">
        <v>290</v>
      </c>
      <c r="B349" s="40" t="s">
        <v>660</v>
      </c>
      <c r="C349" s="14">
        <v>1400173149</v>
      </c>
      <c r="D349" s="40" t="s">
        <v>576</v>
      </c>
      <c r="E349" s="59" t="s">
        <v>573</v>
      </c>
      <c r="F349" s="40">
        <v>800000</v>
      </c>
      <c r="G349" s="40"/>
      <c r="H349" s="40">
        <v>71441</v>
      </c>
      <c r="I349" s="40">
        <f t="shared" si="36"/>
        <v>57152800000</v>
      </c>
      <c r="J349" s="40"/>
      <c r="K349" s="40"/>
      <c r="L349" s="96"/>
      <c r="M349" s="81"/>
      <c r="N349" s="40"/>
      <c r="O349" s="40"/>
      <c r="P349" s="40"/>
      <c r="Q349" s="40"/>
      <c r="R349" s="42"/>
      <c r="S349" s="40"/>
      <c r="T349" s="11"/>
      <c r="U349" s="21"/>
      <c r="V349" s="35"/>
      <c r="W349" s="28"/>
    </row>
    <row r="350" spans="1:23" ht="18.600000000000001" x14ac:dyDescent="0.3">
      <c r="A350" s="14">
        <v>291</v>
      </c>
      <c r="B350" s="40" t="s">
        <v>656</v>
      </c>
      <c r="C350" s="14">
        <v>1400195994</v>
      </c>
      <c r="D350" s="40" t="s">
        <v>582</v>
      </c>
      <c r="E350" s="59" t="s">
        <v>573</v>
      </c>
      <c r="F350" s="40">
        <v>780000</v>
      </c>
      <c r="G350" s="40">
        <v>75042</v>
      </c>
      <c r="H350" s="40">
        <v>75042</v>
      </c>
      <c r="I350" s="40">
        <f t="shared" si="36"/>
        <v>58532760000</v>
      </c>
      <c r="J350" s="40"/>
      <c r="K350" s="40"/>
      <c r="L350" s="96"/>
      <c r="M350" s="81"/>
      <c r="N350" s="40"/>
      <c r="O350" s="40"/>
      <c r="P350" s="40"/>
      <c r="Q350" s="40"/>
      <c r="R350" s="42"/>
      <c r="S350" s="40"/>
      <c r="T350" s="11"/>
      <c r="U350" s="21"/>
      <c r="V350" s="35"/>
      <c r="W350" s="28"/>
    </row>
    <row r="351" spans="1:23" ht="18.600000000000001" x14ac:dyDescent="0.3">
      <c r="A351" s="14">
        <v>292</v>
      </c>
      <c r="B351" s="40" t="s">
        <v>657</v>
      </c>
      <c r="C351" s="14">
        <v>1400200775</v>
      </c>
      <c r="D351" s="40" t="s">
        <v>582</v>
      </c>
      <c r="E351" s="59" t="s">
        <v>573</v>
      </c>
      <c r="F351" s="40">
        <v>234000</v>
      </c>
      <c r="G351" s="40">
        <v>75042</v>
      </c>
      <c r="H351" s="40">
        <v>75042</v>
      </c>
      <c r="I351" s="40">
        <f t="shared" si="36"/>
        <v>17559828000</v>
      </c>
      <c r="J351" s="40"/>
      <c r="K351" s="40"/>
      <c r="L351" s="96"/>
      <c r="M351" s="81"/>
      <c r="N351" s="40"/>
      <c r="O351" s="40"/>
      <c r="P351" s="40"/>
      <c r="Q351" s="40"/>
      <c r="R351" s="42"/>
      <c r="S351" s="40"/>
      <c r="T351" s="11"/>
      <c r="U351" s="21"/>
      <c r="V351" s="35"/>
      <c r="W351" s="28"/>
    </row>
    <row r="352" spans="1:23" ht="18.600000000000001" x14ac:dyDescent="0.3">
      <c r="A352" s="14">
        <v>293</v>
      </c>
      <c r="B352" s="40" t="s">
        <v>658</v>
      </c>
      <c r="C352" s="14">
        <v>1400202014</v>
      </c>
      <c r="D352" s="40" t="s">
        <v>2</v>
      </c>
      <c r="E352" s="59" t="s">
        <v>579</v>
      </c>
      <c r="F352" s="40">
        <v>10000000</v>
      </c>
      <c r="G352" s="40">
        <v>68560</v>
      </c>
      <c r="H352" s="40">
        <v>81666</v>
      </c>
      <c r="I352" s="40">
        <f t="shared" si="36"/>
        <v>816660000000</v>
      </c>
      <c r="J352" s="40"/>
      <c r="K352" s="40"/>
      <c r="L352" s="96"/>
      <c r="M352" s="81"/>
      <c r="N352" s="40"/>
      <c r="O352" s="40"/>
      <c r="P352" s="40"/>
      <c r="Q352" s="40"/>
      <c r="R352" s="42"/>
      <c r="S352" s="40"/>
      <c r="T352" s="11"/>
      <c r="U352" s="21"/>
      <c r="V352" s="35"/>
      <c r="W352" s="28"/>
    </row>
    <row r="353" spans="1:23" ht="18.600000000000001" x14ac:dyDescent="0.3">
      <c r="A353" s="14">
        <v>294</v>
      </c>
      <c r="B353" s="40" t="s">
        <v>659</v>
      </c>
      <c r="C353" s="14">
        <v>1400208384</v>
      </c>
      <c r="D353" s="40" t="s">
        <v>2</v>
      </c>
      <c r="E353" s="14" t="s">
        <v>579</v>
      </c>
      <c r="F353" s="40">
        <v>15000000</v>
      </c>
      <c r="G353" s="40">
        <v>68560</v>
      </c>
      <c r="H353" s="40">
        <v>90250</v>
      </c>
      <c r="I353" s="40">
        <f t="shared" si="36"/>
        <v>1353750000000</v>
      </c>
      <c r="J353" s="40"/>
      <c r="K353" s="40"/>
      <c r="L353" s="96"/>
      <c r="M353" s="81"/>
      <c r="N353" s="40"/>
      <c r="O353" s="40"/>
      <c r="P353" s="40"/>
      <c r="Q353" s="40"/>
      <c r="R353" s="42"/>
      <c r="S353" s="40"/>
      <c r="T353" s="11"/>
      <c r="U353" s="21"/>
      <c r="V353" s="35"/>
      <c r="W353" s="28"/>
    </row>
    <row r="354" spans="1:23" ht="18.600000000000001" x14ac:dyDescent="0.3">
      <c r="A354" s="14"/>
      <c r="B354" s="40" t="s">
        <v>661</v>
      </c>
      <c r="C354" s="14">
        <v>1400214746</v>
      </c>
      <c r="D354" s="40" t="s">
        <v>480</v>
      </c>
      <c r="E354" s="14" t="s">
        <v>573</v>
      </c>
      <c r="F354" s="40">
        <v>1000000</v>
      </c>
      <c r="G354" s="40">
        <v>71899</v>
      </c>
      <c r="H354" s="40">
        <v>78100</v>
      </c>
      <c r="I354" s="40">
        <f t="shared" si="36"/>
        <v>78100000000</v>
      </c>
      <c r="J354" s="40"/>
      <c r="K354" s="40"/>
      <c r="L354" s="96"/>
      <c r="M354" s="81"/>
      <c r="N354" s="40"/>
      <c r="O354" s="40"/>
      <c r="P354" s="40"/>
      <c r="Q354" s="40"/>
      <c r="R354" s="42"/>
      <c r="S354" s="40"/>
      <c r="T354" s="11"/>
      <c r="U354" s="21"/>
      <c r="V354" s="35"/>
      <c r="W354" s="28"/>
    </row>
    <row r="355" spans="1:23" ht="18.600000000000001" x14ac:dyDescent="0.3">
      <c r="A355" s="14">
        <v>295</v>
      </c>
      <c r="B355" s="40" t="s">
        <v>662</v>
      </c>
      <c r="C355" s="14">
        <v>1400215442</v>
      </c>
      <c r="D355" s="40" t="s">
        <v>2</v>
      </c>
      <c r="E355" s="14" t="s">
        <v>579</v>
      </c>
      <c r="F355" s="40">
        <v>10000000</v>
      </c>
      <c r="G355" s="40">
        <v>75494</v>
      </c>
      <c r="H355" s="40">
        <v>93000</v>
      </c>
      <c r="I355" s="40">
        <f t="shared" si="36"/>
        <v>930000000000</v>
      </c>
      <c r="J355" s="40"/>
      <c r="K355" s="40"/>
      <c r="L355" s="96"/>
      <c r="M355" s="81"/>
      <c r="N355" s="40"/>
      <c r="O355" s="40"/>
      <c r="P355" s="40"/>
      <c r="Q355" s="40"/>
      <c r="R355" s="42"/>
      <c r="S355" s="40"/>
      <c r="T355" s="11"/>
      <c r="U355" s="21"/>
      <c r="V355" s="35"/>
      <c r="W355" s="28"/>
    </row>
    <row r="356" spans="1:23" ht="18.600000000000001" x14ac:dyDescent="0.3">
      <c r="A356" s="14">
        <v>296</v>
      </c>
      <c r="B356" s="40" t="s">
        <v>672</v>
      </c>
      <c r="C356" s="14">
        <v>1400221170</v>
      </c>
      <c r="D356" s="40" t="s">
        <v>2</v>
      </c>
      <c r="E356" s="14" t="s">
        <v>579</v>
      </c>
      <c r="F356" s="40">
        <v>7000000</v>
      </c>
      <c r="G356" s="40"/>
      <c r="H356" s="40">
        <v>96400</v>
      </c>
      <c r="I356" s="40">
        <f t="shared" si="36"/>
        <v>674800000000</v>
      </c>
      <c r="J356" s="40"/>
      <c r="K356" s="40"/>
      <c r="L356" s="96"/>
      <c r="M356" s="81"/>
      <c r="N356" s="40"/>
      <c r="O356" s="40"/>
      <c r="P356" s="40"/>
      <c r="Q356" s="40"/>
      <c r="R356" s="42"/>
      <c r="S356" s="40"/>
      <c r="T356" s="11"/>
      <c r="U356" s="21"/>
      <c r="V356" s="35"/>
      <c r="W356" s="28"/>
    </row>
    <row r="357" spans="1:23" ht="18.600000000000001" x14ac:dyDescent="0.3">
      <c r="A357" s="14">
        <v>297</v>
      </c>
      <c r="B357" s="40" t="s">
        <v>663</v>
      </c>
      <c r="C357" s="14">
        <v>1400232187</v>
      </c>
      <c r="D357" s="40" t="s">
        <v>576</v>
      </c>
      <c r="E357" s="14" t="s">
        <v>573</v>
      </c>
      <c r="F357" s="40">
        <v>1500000</v>
      </c>
      <c r="G357" s="40">
        <v>76200</v>
      </c>
      <c r="H357" s="40">
        <v>90600</v>
      </c>
      <c r="I357" s="40">
        <f t="shared" si="36"/>
        <v>135900000000</v>
      </c>
      <c r="J357" s="40"/>
      <c r="K357" s="40"/>
      <c r="L357" s="96"/>
      <c r="M357" s="81"/>
      <c r="N357" s="40"/>
      <c r="O357" s="40"/>
      <c r="P357" s="40"/>
      <c r="Q357" s="40"/>
      <c r="R357" s="42"/>
      <c r="S357" s="40"/>
      <c r="T357" s="11"/>
      <c r="U357" s="21"/>
      <c r="V357" s="35"/>
      <c r="W357" s="28"/>
    </row>
    <row r="358" spans="1:23" ht="18.600000000000001" x14ac:dyDescent="0.3">
      <c r="A358" s="14">
        <v>298</v>
      </c>
      <c r="B358" s="40" t="s">
        <v>666</v>
      </c>
      <c r="C358" s="14">
        <v>1400234311</v>
      </c>
      <c r="D358" s="40" t="s">
        <v>2</v>
      </c>
      <c r="E358" s="14" t="s">
        <v>579</v>
      </c>
      <c r="F358" s="40">
        <v>10000000</v>
      </c>
      <c r="G358" s="40">
        <v>80000</v>
      </c>
      <c r="H358" s="40">
        <v>115900</v>
      </c>
      <c r="I358" s="40">
        <f t="shared" si="36"/>
        <v>1159000000000</v>
      </c>
      <c r="J358" s="40"/>
      <c r="K358" s="40"/>
      <c r="L358" s="96"/>
      <c r="M358" s="81"/>
      <c r="N358" s="40"/>
      <c r="O358" s="40"/>
      <c r="P358" s="40"/>
      <c r="Q358" s="40"/>
      <c r="R358" s="42"/>
      <c r="S358" s="40"/>
      <c r="T358" s="11"/>
      <c r="U358" s="21"/>
      <c r="V358" s="35"/>
      <c r="W358" s="28"/>
    </row>
    <row r="359" spans="1:23" ht="18.600000000000001" x14ac:dyDescent="0.3">
      <c r="A359" s="14">
        <v>299</v>
      </c>
      <c r="B359" s="40" t="s">
        <v>668</v>
      </c>
      <c r="C359" s="14">
        <v>1400236358</v>
      </c>
      <c r="D359" s="40" t="s">
        <v>574</v>
      </c>
      <c r="E359" s="14" t="s">
        <v>573</v>
      </c>
      <c r="F359" s="40">
        <v>2000000</v>
      </c>
      <c r="G359" s="40">
        <v>80000</v>
      </c>
      <c r="H359" s="40">
        <v>107700</v>
      </c>
      <c r="I359" s="40">
        <f t="shared" si="36"/>
        <v>215400000000</v>
      </c>
      <c r="J359" s="40"/>
      <c r="K359" s="40"/>
      <c r="L359" s="96"/>
      <c r="M359" s="81"/>
      <c r="N359" s="40"/>
      <c r="O359" s="40"/>
      <c r="P359" s="40"/>
      <c r="Q359" s="40"/>
      <c r="R359" s="42"/>
      <c r="S359" s="40"/>
      <c r="T359" s="11"/>
      <c r="U359" s="21"/>
      <c r="V359" s="35"/>
      <c r="W359" s="28"/>
    </row>
    <row r="360" spans="1:23" ht="18.600000000000001" x14ac:dyDescent="0.3">
      <c r="A360" s="14">
        <v>300</v>
      </c>
      <c r="B360" s="40" t="s">
        <v>669</v>
      </c>
      <c r="C360" s="14">
        <v>1400240543</v>
      </c>
      <c r="D360" s="40" t="s">
        <v>574</v>
      </c>
      <c r="E360" s="14" t="s">
        <v>573</v>
      </c>
      <c r="F360" s="40">
        <v>2000000</v>
      </c>
      <c r="G360" s="40">
        <v>87300</v>
      </c>
      <c r="H360" s="40">
        <v>110100</v>
      </c>
      <c r="I360" s="40">
        <f t="shared" si="36"/>
        <v>220200000000</v>
      </c>
      <c r="J360" s="40"/>
      <c r="K360" s="40"/>
      <c r="L360" s="96"/>
      <c r="M360" s="81"/>
      <c r="N360" s="40"/>
      <c r="O360" s="40"/>
      <c r="P360" s="40"/>
      <c r="Q360" s="40"/>
      <c r="R360" s="42"/>
      <c r="S360" s="40"/>
      <c r="T360" s="11"/>
      <c r="U360" s="21"/>
      <c r="V360" s="35"/>
      <c r="W360" s="28"/>
    </row>
    <row r="361" spans="1:23" ht="18.600000000000001" x14ac:dyDescent="0.3">
      <c r="A361" s="14">
        <v>301</v>
      </c>
      <c r="B361" s="40" t="s">
        <v>669</v>
      </c>
      <c r="C361" s="14">
        <v>1400240538</v>
      </c>
      <c r="D361" s="40" t="s">
        <v>549</v>
      </c>
      <c r="E361" s="14" t="s">
        <v>573</v>
      </c>
      <c r="F361" s="40">
        <v>2000000</v>
      </c>
      <c r="G361" s="40">
        <v>83200</v>
      </c>
      <c r="H361" s="40">
        <v>103100</v>
      </c>
      <c r="I361" s="40">
        <f t="shared" si="36"/>
        <v>206200000000</v>
      </c>
      <c r="J361" s="40"/>
      <c r="K361" s="40"/>
      <c r="L361" s="96"/>
      <c r="M361" s="81"/>
      <c r="N361" s="40"/>
      <c r="O361" s="40"/>
      <c r="P361" s="40"/>
      <c r="Q361" s="40"/>
      <c r="R361" s="42"/>
      <c r="S361" s="40"/>
      <c r="T361" s="11"/>
      <c r="U361" s="21"/>
      <c r="V361" s="35"/>
      <c r="W361" s="28"/>
    </row>
    <row r="362" spans="1:23" ht="18.600000000000001" x14ac:dyDescent="0.3">
      <c r="A362" s="14">
        <v>302</v>
      </c>
      <c r="B362" s="40" t="s">
        <v>670</v>
      </c>
      <c r="C362" s="14">
        <v>1400242108</v>
      </c>
      <c r="D362" s="40" t="s">
        <v>2</v>
      </c>
      <c r="E362" s="14" t="s">
        <v>579</v>
      </c>
      <c r="F362" s="40">
        <v>10000000</v>
      </c>
      <c r="G362" s="40">
        <v>87300</v>
      </c>
      <c r="H362" s="40">
        <v>115600</v>
      </c>
      <c r="I362" s="40">
        <f t="shared" si="36"/>
        <v>1156000000000</v>
      </c>
      <c r="J362" s="40"/>
      <c r="K362" s="40"/>
      <c r="L362" s="96"/>
      <c r="M362" s="81"/>
      <c r="N362" s="40"/>
      <c r="O362" s="40"/>
      <c r="P362" s="40"/>
      <c r="Q362" s="40"/>
      <c r="R362" s="42"/>
      <c r="S362" s="40"/>
      <c r="T362" s="11"/>
      <c r="U362" s="21"/>
      <c r="V362" s="35"/>
      <c r="W362" s="28"/>
    </row>
    <row r="363" spans="1:23" ht="18.600000000000001" x14ac:dyDescent="0.3">
      <c r="A363" s="14">
        <v>303</v>
      </c>
      <c r="B363" s="40" t="s">
        <v>671</v>
      </c>
      <c r="C363" s="14">
        <v>1400246766</v>
      </c>
      <c r="D363" s="40" t="s">
        <v>2</v>
      </c>
      <c r="E363" s="14" t="s">
        <v>579</v>
      </c>
      <c r="F363" s="40">
        <v>10000000</v>
      </c>
      <c r="G363" s="40">
        <v>87300</v>
      </c>
      <c r="H363" s="40">
        <v>116200</v>
      </c>
      <c r="I363" s="40">
        <f t="shared" si="36"/>
        <v>1162000000000</v>
      </c>
      <c r="J363" s="40"/>
      <c r="K363" s="40"/>
      <c r="L363" s="96"/>
      <c r="M363" s="81"/>
      <c r="N363" s="40"/>
      <c r="O363" s="40"/>
      <c r="P363" s="40"/>
      <c r="Q363" s="40"/>
      <c r="R363" s="42"/>
      <c r="S363" s="40"/>
      <c r="T363" s="11"/>
      <c r="U363" s="21"/>
      <c r="V363" s="35"/>
      <c r="W363" s="28"/>
    </row>
    <row r="364" spans="1:23" ht="18.600000000000001" x14ac:dyDescent="0.3">
      <c r="A364" s="14">
        <v>304</v>
      </c>
      <c r="B364" s="40" t="s">
        <v>673</v>
      </c>
      <c r="C364" s="14">
        <v>1400255752</v>
      </c>
      <c r="D364" s="40" t="s">
        <v>2</v>
      </c>
      <c r="E364" s="14" t="s">
        <v>579</v>
      </c>
      <c r="F364" s="40">
        <v>10000000</v>
      </c>
      <c r="G364" s="40">
        <v>85700</v>
      </c>
      <c r="H364" s="40">
        <v>108100</v>
      </c>
      <c r="I364" s="40">
        <f t="shared" si="36"/>
        <v>1081000000000</v>
      </c>
      <c r="J364" s="40"/>
      <c r="K364" s="40"/>
      <c r="L364" s="96"/>
      <c r="M364" s="81"/>
      <c r="N364" s="40"/>
      <c r="O364" s="40"/>
      <c r="P364" s="40"/>
      <c r="Q364" s="40"/>
      <c r="R364" s="42"/>
      <c r="S364" s="40"/>
      <c r="T364" s="11"/>
      <c r="U364" s="21"/>
      <c r="V364" s="35"/>
      <c r="W364" s="28"/>
    </row>
    <row r="365" spans="1:23" ht="18.600000000000001" x14ac:dyDescent="0.3">
      <c r="A365" s="14">
        <v>305</v>
      </c>
      <c r="B365" s="40" t="s">
        <v>674</v>
      </c>
      <c r="C365" s="14">
        <v>1400259696</v>
      </c>
      <c r="D365" s="40" t="s">
        <v>549</v>
      </c>
      <c r="E365" s="14" t="s">
        <v>573</v>
      </c>
      <c r="F365" s="40">
        <v>1000000</v>
      </c>
      <c r="G365" s="40">
        <v>81600</v>
      </c>
      <c r="H365" s="40">
        <v>96700</v>
      </c>
      <c r="I365" s="40">
        <f t="shared" si="36"/>
        <v>96700000000</v>
      </c>
      <c r="J365" s="40"/>
      <c r="K365" s="40"/>
      <c r="L365" s="96"/>
      <c r="M365" s="81"/>
      <c r="N365" s="40"/>
      <c r="O365" s="40"/>
      <c r="P365" s="40"/>
      <c r="Q365" s="40"/>
      <c r="R365" s="42"/>
      <c r="S365" s="40"/>
      <c r="T365" s="11"/>
      <c r="U365" s="21"/>
      <c r="V365" s="35"/>
      <c r="W365" s="28"/>
    </row>
    <row r="366" spans="1:23" ht="18.600000000000001" x14ac:dyDescent="0.3">
      <c r="A366" s="14">
        <v>306</v>
      </c>
      <c r="B366" s="40" t="s">
        <v>675</v>
      </c>
      <c r="C366" s="14">
        <v>1400262054</v>
      </c>
      <c r="D366" s="40" t="s">
        <v>2</v>
      </c>
      <c r="E366" s="14" t="s">
        <v>579</v>
      </c>
      <c r="F366" s="40">
        <v>10000000</v>
      </c>
      <c r="G366" s="40">
        <v>85700</v>
      </c>
      <c r="H366" s="40">
        <v>107900</v>
      </c>
      <c r="I366" s="40">
        <f t="shared" si="36"/>
        <v>1079000000000</v>
      </c>
      <c r="J366" s="40"/>
      <c r="K366" s="40"/>
      <c r="L366" s="96"/>
      <c r="M366" s="81"/>
      <c r="N366" s="40"/>
      <c r="O366" s="40"/>
      <c r="P366" s="40"/>
      <c r="Q366" s="40"/>
      <c r="R366" s="42"/>
      <c r="S366" s="40"/>
      <c r="T366" s="11"/>
      <c r="U366" s="21"/>
      <c r="V366" s="35"/>
      <c r="W366" s="28"/>
    </row>
    <row r="367" spans="1:23" ht="18.600000000000001" x14ac:dyDescent="0.3">
      <c r="A367" s="159">
        <v>308</v>
      </c>
      <c r="B367" s="115" t="s">
        <v>677</v>
      </c>
      <c r="C367" s="159">
        <v>1401289553</v>
      </c>
      <c r="D367" s="115" t="s">
        <v>574</v>
      </c>
      <c r="E367" s="159"/>
      <c r="F367" s="115">
        <v>2000000</v>
      </c>
      <c r="G367" s="115">
        <v>105200</v>
      </c>
      <c r="H367" s="115">
        <v>108200</v>
      </c>
      <c r="I367" s="115">
        <f t="shared" ref="I367:I388" si="37">H367*F367</f>
        <v>216400000000</v>
      </c>
      <c r="J367" s="40"/>
      <c r="K367" s="40"/>
      <c r="L367" s="96"/>
      <c r="M367" s="81"/>
      <c r="N367" s="40"/>
      <c r="O367" s="40"/>
      <c r="P367" s="40"/>
      <c r="Q367" s="40"/>
      <c r="R367" s="42"/>
      <c r="S367" s="40"/>
      <c r="T367" s="11"/>
      <c r="U367" s="21"/>
      <c r="V367" s="35"/>
      <c r="W367" s="28"/>
    </row>
    <row r="368" spans="1:23" ht="18.600000000000001" x14ac:dyDescent="0.3">
      <c r="A368" s="159">
        <v>309</v>
      </c>
      <c r="B368" s="115" t="s">
        <v>678</v>
      </c>
      <c r="C368" s="159">
        <v>1401294996</v>
      </c>
      <c r="D368" s="115" t="s">
        <v>2</v>
      </c>
      <c r="E368" s="159"/>
      <c r="F368" s="115">
        <v>15000000</v>
      </c>
      <c r="G368" s="115">
        <v>105200</v>
      </c>
      <c r="H368" s="115">
        <v>112800</v>
      </c>
      <c r="I368" s="115">
        <f t="shared" si="37"/>
        <v>1692000000000</v>
      </c>
      <c r="J368" s="40"/>
      <c r="K368" s="40"/>
      <c r="L368" s="96"/>
      <c r="M368" s="81"/>
      <c r="N368" s="40"/>
      <c r="O368" s="40"/>
      <c r="P368" s="40"/>
      <c r="Q368" s="40"/>
      <c r="R368" s="42"/>
      <c r="S368" s="40"/>
      <c r="T368" s="11"/>
      <c r="U368" s="21"/>
      <c r="V368" s="35"/>
      <c r="W368" s="28"/>
    </row>
    <row r="369" spans="1:23" ht="18.600000000000001" x14ac:dyDescent="0.3">
      <c r="A369" s="159">
        <v>310</v>
      </c>
      <c r="B369" s="115" t="s">
        <v>679</v>
      </c>
      <c r="C369" s="159">
        <v>1401295516</v>
      </c>
      <c r="D369" s="115" t="s">
        <v>549</v>
      </c>
      <c r="E369" s="159"/>
      <c r="F369" s="115">
        <v>5000000</v>
      </c>
      <c r="G369" s="115">
        <v>100200</v>
      </c>
      <c r="H369" s="115">
        <v>101200</v>
      </c>
      <c r="I369" s="115">
        <f t="shared" si="37"/>
        <v>506000000000</v>
      </c>
      <c r="J369" s="40"/>
      <c r="K369" s="40"/>
      <c r="L369" s="96"/>
      <c r="M369" s="81"/>
      <c r="N369" s="40"/>
      <c r="O369" s="40"/>
      <c r="P369" s="40"/>
      <c r="Q369" s="40"/>
      <c r="R369" s="42"/>
      <c r="S369" s="40"/>
      <c r="T369" s="11"/>
      <c r="U369" s="21"/>
      <c r="V369" s="35"/>
      <c r="W369" s="28"/>
    </row>
    <row r="370" spans="1:23" ht="18.600000000000001" x14ac:dyDescent="0.3">
      <c r="A370" s="159">
        <v>312</v>
      </c>
      <c r="B370" s="115" t="s">
        <v>680</v>
      </c>
      <c r="C370" s="159">
        <v>1401301440</v>
      </c>
      <c r="D370" s="115" t="s">
        <v>2</v>
      </c>
      <c r="E370" s="159"/>
      <c r="F370" s="115">
        <v>10000000</v>
      </c>
      <c r="G370" s="115">
        <v>105200</v>
      </c>
      <c r="H370" s="115">
        <v>111100</v>
      </c>
      <c r="I370" s="115">
        <f t="shared" si="37"/>
        <v>1111000000000</v>
      </c>
      <c r="J370" s="40"/>
      <c r="K370" s="40"/>
      <c r="L370" s="96"/>
      <c r="M370" s="81"/>
      <c r="N370" s="40"/>
      <c r="O370" s="40"/>
      <c r="P370" s="40"/>
      <c r="Q370" s="40"/>
      <c r="R370" s="42"/>
      <c r="S370" s="40"/>
      <c r="T370" s="11"/>
      <c r="U370" s="21"/>
      <c r="V370" s="35"/>
      <c r="W370" s="28"/>
    </row>
    <row r="371" spans="1:23" ht="18.600000000000001" x14ac:dyDescent="0.3">
      <c r="A371" s="159">
        <v>314</v>
      </c>
      <c r="B371" s="115" t="s">
        <v>682</v>
      </c>
      <c r="C371" s="159">
        <v>1401316375</v>
      </c>
      <c r="D371" s="115" t="s">
        <v>2</v>
      </c>
      <c r="E371" s="159"/>
      <c r="F371" s="115">
        <v>10000000</v>
      </c>
      <c r="G371" s="115">
        <v>113100</v>
      </c>
      <c r="H371" s="115">
        <v>113100</v>
      </c>
      <c r="I371" s="115">
        <f t="shared" si="37"/>
        <v>1131000000000</v>
      </c>
      <c r="J371" s="40"/>
      <c r="K371" s="40"/>
      <c r="L371" s="96"/>
      <c r="M371" s="81"/>
      <c r="N371" s="40"/>
      <c r="O371" s="40"/>
      <c r="P371" s="40"/>
      <c r="Q371" s="40"/>
      <c r="R371" s="42"/>
      <c r="S371" s="40"/>
      <c r="T371" s="11"/>
      <c r="U371" s="21"/>
      <c r="V371" s="35"/>
      <c r="W371" s="28"/>
    </row>
    <row r="372" spans="1:23" ht="18.600000000000001" x14ac:dyDescent="0.3">
      <c r="A372" s="159">
        <v>315</v>
      </c>
      <c r="B372" s="115" t="s">
        <v>687</v>
      </c>
      <c r="C372" s="159">
        <v>1401359812</v>
      </c>
      <c r="D372" s="115" t="s">
        <v>2</v>
      </c>
      <c r="E372" s="159" t="s">
        <v>579</v>
      </c>
      <c r="F372" s="115">
        <v>6000000</v>
      </c>
      <c r="G372" s="115">
        <v>110400</v>
      </c>
      <c r="H372" s="115">
        <v>110400</v>
      </c>
      <c r="I372" s="115">
        <f t="shared" si="37"/>
        <v>662400000000</v>
      </c>
      <c r="J372" s="40"/>
      <c r="K372" s="40"/>
      <c r="L372" s="96"/>
      <c r="M372" s="81"/>
      <c r="N372" s="40"/>
      <c r="O372" s="40"/>
      <c r="P372" s="40"/>
      <c r="Q372" s="40"/>
      <c r="R372" s="42"/>
      <c r="S372" s="40"/>
      <c r="T372" s="11"/>
      <c r="U372" s="21"/>
      <c r="V372" s="35"/>
      <c r="W372" s="28"/>
    </row>
    <row r="373" spans="1:23" ht="18.600000000000001" x14ac:dyDescent="0.3">
      <c r="A373" s="159">
        <v>316</v>
      </c>
      <c r="B373" s="115" t="s">
        <v>689</v>
      </c>
      <c r="C373" s="159">
        <v>1401368478</v>
      </c>
      <c r="D373" s="115" t="s">
        <v>2</v>
      </c>
      <c r="E373" s="159" t="s">
        <v>579</v>
      </c>
      <c r="F373" s="115">
        <v>5000000</v>
      </c>
      <c r="G373" s="115">
        <v>110400</v>
      </c>
      <c r="H373" s="115">
        <v>110400</v>
      </c>
      <c r="I373" s="115">
        <f t="shared" si="37"/>
        <v>552000000000</v>
      </c>
      <c r="J373" s="40"/>
      <c r="K373" s="40"/>
      <c r="L373" s="96"/>
      <c r="M373" s="81"/>
      <c r="N373" s="40"/>
      <c r="O373" s="40"/>
      <c r="P373" s="40"/>
      <c r="Q373" s="40"/>
      <c r="R373" s="42"/>
      <c r="S373" s="40"/>
      <c r="T373" s="11"/>
      <c r="U373" s="21"/>
      <c r="V373" s="35"/>
      <c r="W373" s="28"/>
    </row>
    <row r="374" spans="1:23" ht="18.600000000000001" x14ac:dyDescent="0.3">
      <c r="A374" s="159">
        <v>317</v>
      </c>
      <c r="B374" s="115" t="s">
        <v>697</v>
      </c>
      <c r="C374" s="159">
        <v>1401379906</v>
      </c>
      <c r="D374" s="115" t="s">
        <v>2</v>
      </c>
      <c r="E374" s="159" t="s">
        <v>579</v>
      </c>
      <c r="F374" s="115">
        <v>5000000</v>
      </c>
      <c r="G374" s="115">
        <v>106700</v>
      </c>
      <c r="H374" s="115">
        <v>106700</v>
      </c>
      <c r="I374" s="115">
        <f t="shared" si="37"/>
        <v>533500000000</v>
      </c>
      <c r="J374" s="40"/>
      <c r="K374" s="40"/>
      <c r="L374" s="96"/>
      <c r="M374" s="81"/>
      <c r="N374" s="40"/>
      <c r="O374" s="40"/>
      <c r="P374" s="40"/>
      <c r="Q374" s="40"/>
      <c r="R374" s="42"/>
      <c r="S374" s="40"/>
      <c r="T374" s="11"/>
      <c r="U374" s="21"/>
      <c r="V374" s="35"/>
      <c r="W374" s="28"/>
    </row>
    <row r="375" spans="1:23" ht="18.600000000000001" x14ac:dyDescent="0.3">
      <c r="A375" s="159">
        <v>318</v>
      </c>
      <c r="B375" s="115" t="s">
        <v>703</v>
      </c>
      <c r="C375" s="159">
        <v>1401413907</v>
      </c>
      <c r="D375" s="115" t="s">
        <v>2</v>
      </c>
      <c r="E375" s="159" t="s">
        <v>573</v>
      </c>
      <c r="F375" s="115">
        <v>1500000</v>
      </c>
      <c r="G375" s="115">
        <v>83900</v>
      </c>
      <c r="H375" s="115">
        <v>83900</v>
      </c>
      <c r="I375" s="115">
        <f t="shared" si="37"/>
        <v>125850000000</v>
      </c>
      <c r="J375" s="40"/>
      <c r="K375" s="40"/>
      <c r="L375" s="96"/>
      <c r="M375" s="81"/>
      <c r="N375" s="40"/>
      <c r="O375" s="40"/>
      <c r="P375" s="40"/>
      <c r="Q375" s="40"/>
      <c r="R375" s="42"/>
      <c r="S375" s="40"/>
      <c r="T375" s="11"/>
      <c r="U375" s="21"/>
      <c r="V375" s="35"/>
      <c r="W375" s="28"/>
    </row>
    <row r="376" spans="1:23" ht="18.600000000000001" x14ac:dyDescent="0.3">
      <c r="A376" s="159">
        <v>319</v>
      </c>
      <c r="B376" s="115" t="s">
        <v>705</v>
      </c>
      <c r="C376" s="159">
        <v>1401427025</v>
      </c>
      <c r="D376" s="115" t="s">
        <v>611</v>
      </c>
      <c r="E376" s="159" t="s">
        <v>573</v>
      </c>
      <c r="F376" s="115">
        <v>2000000</v>
      </c>
      <c r="G376" s="115">
        <v>105486</v>
      </c>
      <c r="H376" s="115">
        <v>105486</v>
      </c>
      <c r="I376" s="115">
        <f t="shared" si="37"/>
        <v>210972000000</v>
      </c>
      <c r="J376" s="40" t="s">
        <v>706</v>
      </c>
      <c r="K376" s="40"/>
      <c r="L376" s="96"/>
      <c r="M376" s="81"/>
      <c r="N376" s="40"/>
      <c r="O376" s="40"/>
      <c r="P376" s="40"/>
      <c r="Q376" s="40"/>
      <c r="R376" s="42"/>
      <c r="S376" s="40"/>
      <c r="T376" s="11"/>
      <c r="U376" s="21"/>
      <c r="V376" s="35"/>
      <c r="W376" s="28"/>
    </row>
    <row r="377" spans="1:23" ht="18.600000000000001" x14ac:dyDescent="0.3">
      <c r="A377" s="159">
        <v>320</v>
      </c>
      <c r="B377" s="115" t="s">
        <v>704</v>
      </c>
      <c r="C377" s="159">
        <v>1401431959</v>
      </c>
      <c r="D377" s="115" t="s">
        <v>2</v>
      </c>
      <c r="E377" s="159" t="s">
        <v>579</v>
      </c>
      <c r="F377" s="115">
        <v>10000000</v>
      </c>
      <c r="G377" s="115">
        <v>87900</v>
      </c>
      <c r="H377" s="115">
        <v>95100</v>
      </c>
      <c r="I377" s="115">
        <f t="shared" si="37"/>
        <v>951000000000</v>
      </c>
      <c r="J377" s="40"/>
      <c r="K377" s="40"/>
      <c r="L377" s="96"/>
      <c r="M377" s="81"/>
      <c r="N377" s="40"/>
      <c r="O377" s="40"/>
      <c r="P377" s="40"/>
      <c r="Q377" s="40"/>
      <c r="R377" s="42"/>
      <c r="S377" s="40"/>
      <c r="T377" s="11"/>
      <c r="U377" s="21"/>
      <c r="V377" s="35"/>
      <c r="W377" s="28"/>
    </row>
    <row r="378" spans="1:23" ht="18.600000000000001" x14ac:dyDescent="0.3">
      <c r="A378" s="159">
        <v>321</v>
      </c>
      <c r="B378" s="115" t="s">
        <v>707</v>
      </c>
      <c r="C378" s="159">
        <v>1401440175</v>
      </c>
      <c r="D378" s="115" t="s">
        <v>2</v>
      </c>
      <c r="E378" s="159" t="s">
        <v>579</v>
      </c>
      <c r="F378" s="115">
        <v>5800000</v>
      </c>
      <c r="G378" s="115">
        <v>87900</v>
      </c>
      <c r="H378" s="115">
        <v>92000</v>
      </c>
      <c r="I378" s="115">
        <f t="shared" si="37"/>
        <v>533600000000</v>
      </c>
      <c r="J378" s="40"/>
      <c r="K378" s="40"/>
      <c r="L378" s="96"/>
      <c r="M378" s="81"/>
      <c r="N378" s="40"/>
      <c r="O378" s="40"/>
      <c r="P378" s="40"/>
      <c r="Q378" s="40"/>
      <c r="R378" s="42"/>
      <c r="S378" s="40"/>
      <c r="T378" s="11"/>
      <c r="U378" s="21"/>
      <c r="V378" s="35"/>
      <c r="W378" s="28"/>
    </row>
    <row r="379" spans="1:23" ht="18.600000000000001" x14ac:dyDescent="0.3">
      <c r="A379" s="159">
        <v>322</v>
      </c>
      <c r="B379" s="115" t="s">
        <v>708</v>
      </c>
      <c r="C379" s="159">
        <v>1401447444</v>
      </c>
      <c r="D379" s="115" t="s">
        <v>2</v>
      </c>
      <c r="E379" s="159" t="s">
        <v>579</v>
      </c>
      <c r="F379" s="115">
        <v>5000000</v>
      </c>
      <c r="G379" s="115">
        <v>90500</v>
      </c>
      <c r="H379" s="115">
        <v>90500</v>
      </c>
      <c r="I379" s="115">
        <f t="shared" si="37"/>
        <v>452500000000</v>
      </c>
      <c r="J379" s="40"/>
      <c r="K379" s="40"/>
      <c r="L379" s="96"/>
      <c r="M379" s="81"/>
      <c r="N379" s="40"/>
      <c r="O379" s="40"/>
      <c r="P379" s="40"/>
      <c r="Q379" s="40"/>
      <c r="R379" s="42"/>
      <c r="S379" s="40"/>
      <c r="T379" s="11"/>
      <c r="U379" s="21"/>
      <c r="V379" s="35"/>
      <c r="W379" s="28"/>
    </row>
    <row r="380" spans="1:23" ht="18.600000000000001" x14ac:dyDescent="0.3">
      <c r="A380" s="159">
        <v>323</v>
      </c>
      <c r="B380" s="115" t="s">
        <v>709</v>
      </c>
      <c r="C380" s="159">
        <v>1401460522</v>
      </c>
      <c r="D380" s="115" t="s">
        <v>2</v>
      </c>
      <c r="E380" s="159" t="s">
        <v>573</v>
      </c>
      <c r="F380" s="115">
        <v>3000000</v>
      </c>
      <c r="G380" s="115">
        <v>90500</v>
      </c>
      <c r="H380" s="115">
        <v>90800</v>
      </c>
      <c r="I380" s="115">
        <f t="shared" si="37"/>
        <v>272400000000</v>
      </c>
      <c r="J380" s="40"/>
      <c r="K380" s="40"/>
      <c r="L380" s="96"/>
      <c r="M380" s="81"/>
      <c r="N380" s="40"/>
      <c r="O380" s="40"/>
      <c r="P380" s="40"/>
      <c r="Q380" s="40"/>
      <c r="R380" s="42"/>
      <c r="S380" s="40"/>
      <c r="T380" s="11"/>
      <c r="U380" s="21"/>
      <c r="V380" s="35"/>
      <c r="W380" s="28"/>
    </row>
    <row r="381" spans="1:23" ht="18.600000000000001" x14ac:dyDescent="0.3">
      <c r="A381" s="159">
        <v>323</v>
      </c>
      <c r="B381" s="115" t="s">
        <v>712</v>
      </c>
      <c r="C381" s="159">
        <v>1401470558</v>
      </c>
      <c r="D381" s="115" t="s">
        <v>2</v>
      </c>
      <c r="E381" s="159" t="s">
        <v>579</v>
      </c>
      <c r="F381" s="115">
        <v>1000000</v>
      </c>
      <c r="G381" s="115">
        <v>82400</v>
      </c>
      <c r="H381" s="115">
        <v>86000</v>
      </c>
      <c r="I381" s="115">
        <f t="shared" si="37"/>
        <v>86000000000</v>
      </c>
      <c r="J381" s="40"/>
      <c r="K381" s="40" t="s">
        <v>750</v>
      </c>
      <c r="L381" s="96"/>
      <c r="M381" s="81"/>
      <c r="N381" s="40"/>
      <c r="O381" s="40"/>
      <c r="P381" s="40"/>
      <c r="Q381" s="40"/>
      <c r="R381" s="42"/>
      <c r="S381" s="40"/>
      <c r="T381" s="11"/>
      <c r="U381" s="21"/>
      <c r="V381" s="35"/>
      <c r="W381" s="28"/>
    </row>
    <row r="382" spans="1:23" ht="18.600000000000001" x14ac:dyDescent="0.3">
      <c r="A382" s="159">
        <v>324</v>
      </c>
      <c r="B382" s="115" t="s">
        <v>713</v>
      </c>
      <c r="C382" s="159">
        <v>1401478725</v>
      </c>
      <c r="D382" s="115" t="s">
        <v>2</v>
      </c>
      <c r="E382" s="159" t="s">
        <v>579</v>
      </c>
      <c r="F382" s="115">
        <v>5000000</v>
      </c>
      <c r="G382" s="115">
        <v>84200</v>
      </c>
      <c r="H382" s="115">
        <v>84200</v>
      </c>
      <c r="I382" s="115">
        <f t="shared" si="37"/>
        <v>421000000000</v>
      </c>
      <c r="J382" s="40"/>
      <c r="K382" s="40" t="s">
        <v>744</v>
      </c>
      <c r="L382" s="96"/>
      <c r="M382" s="81"/>
      <c r="N382" s="40"/>
      <c r="O382" s="40"/>
      <c r="P382" s="40"/>
      <c r="Q382" s="40"/>
      <c r="R382" s="42"/>
      <c r="S382" s="40"/>
      <c r="T382" s="11"/>
      <c r="U382" s="21"/>
      <c r="V382" s="35"/>
      <c r="W382" s="28"/>
    </row>
    <row r="383" spans="1:23" ht="18.600000000000001" x14ac:dyDescent="0.3">
      <c r="A383" s="159">
        <v>325</v>
      </c>
      <c r="B383" s="115" t="s">
        <v>716</v>
      </c>
      <c r="C383" s="159">
        <v>1401500468</v>
      </c>
      <c r="D383" s="115" t="s">
        <v>2</v>
      </c>
      <c r="E383" s="159" t="s">
        <v>579</v>
      </c>
      <c r="F383" s="115">
        <v>8300000</v>
      </c>
      <c r="G383" s="115">
        <v>68900</v>
      </c>
      <c r="H383" s="115">
        <v>105800</v>
      </c>
      <c r="I383" s="115">
        <f t="shared" si="37"/>
        <v>878140000000</v>
      </c>
      <c r="J383" s="40"/>
      <c r="K383" s="40" t="s">
        <v>744</v>
      </c>
      <c r="L383" s="96"/>
      <c r="M383" s="81"/>
      <c r="N383" s="40"/>
      <c r="O383" s="40"/>
      <c r="P383" s="40"/>
      <c r="Q383" s="40"/>
      <c r="R383" s="42"/>
      <c r="S383" s="40"/>
      <c r="T383" s="11"/>
      <c r="U383" s="21"/>
      <c r="V383" s="35"/>
      <c r="W383" s="28"/>
    </row>
    <row r="384" spans="1:23" ht="18.600000000000001" x14ac:dyDescent="0.3">
      <c r="A384" s="159">
        <v>326</v>
      </c>
      <c r="B384" s="115" t="s">
        <v>717</v>
      </c>
      <c r="C384" s="159">
        <v>1401506624</v>
      </c>
      <c r="D384" s="115" t="s">
        <v>2</v>
      </c>
      <c r="E384" s="159" t="s">
        <v>579</v>
      </c>
      <c r="F384" s="115">
        <v>10000000</v>
      </c>
      <c r="G384" s="115">
        <v>68900</v>
      </c>
      <c r="H384" s="115">
        <v>101400</v>
      </c>
      <c r="I384" s="115">
        <f t="shared" si="37"/>
        <v>1014000000000</v>
      </c>
      <c r="J384" s="40"/>
      <c r="K384" s="40" t="s">
        <v>744</v>
      </c>
      <c r="L384" s="96"/>
      <c r="M384" s="81"/>
      <c r="N384" s="40"/>
      <c r="O384" s="40"/>
      <c r="P384" s="40"/>
      <c r="Q384" s="40"/>
      <c r="R384" s="42"/>
      <c r="S384" s="40"/>
      <c r="T384" s="11"/>
      <c r="U384" s="21"/>
      <c r="V384" s="35"/>
      <c r="W384" s="28"/>
    </row>
    <row r="385" spans="1:23" ht="18.600000000000001" x14ac:dyDescent="0.3">
      <c r="A385" s="159">
        <v>327</v>
      </c>
      <c r="B385" s="115" t="s">
        <v>722</v>
      </c>
      <c r="C385" s="159">
        <v>1401536851</v>
      </c>
      <c r="D385" s="115" t="s">
        <v>2</v>
      </c>
      <c r="E385" s="159" t="s">
        <v>579</v>
      </c>
      <c r="F385" s="115">
        <v>15000000</v>
      </c>
      <c r="G385" s="115">
        <v>70600</v>
      </c>
      <c r="H385" s="115">
        <v>138300</v>
      </c>
      <c r="I385" s="115">
        <f t="shared" si="37"/>
        <v>2074500000000</v>
      </c>
      <c r="J385" s="40"/>
      <c r="K385" s="40" t="s">
        <v>744</v>
      </c>
      <c r="L385" s="96"/>
      <c r="M385" s="81"/>
      <c r="N385" s="40"/>
      <c r="O385" s="40"/>
      <c r="P385" s="40"/>
      <c r="Q385" s="40"/>
      <c r="R385" s="42"/>
      <c r="S385" s="40"/>
      <c r="T385" s="11"/>
      <c r="U385" s="21"/>
      <c r="V385" s="35"/>
      <c r="W385" s="28"/>
    </row>
    <row r="386" spans="1:23" ht="18.600000000000001" x14ac:dyDescent="0.3">
      <c r="A386" s="159">
        <v>328</v>
      </c>
      <c r="B386" s="115" t="s">
        <v>723</v>
      </c>
      <c r="C386" s="159">
        <v>1401546126</v>
      </c>
      <c r="D386" s="115" t="s">
        <v>2</v>
      </c>
      <c r="E386" s="159" t="s">
        <v>579</v>
      </c>
      <c r="F386" s="115">
        <v>10000000</v>
      </c>
      <c r="G386" s="115">
        <v>70600</v>
      </c>
      <c r="H386" s="115">
        <v>136200</v>
      </c>
      <c r="I386" s="115">
        <f t="shared" si="37"/>
        <v>1362000000000</v>
      </c>
      <c r="J386" s="40"/>
      <c r="K386" s="40" t="s">
        <v>744</v>
      </c>
      <c r="L386" s="96"/>
      <c r="M386" s="81"/>
      <c r="N386" s="40"/>
      <c r="O386" s="40"/>
      <c r="P386" s="40"/>
      <c r="Q386" s="40"/>
      <c r="R386" s="42"/>
      <c r="S386" s="40"/>
      <c r="T386" s="11"/>
      <c r="U386" s="21"/>
      <c r="V386" s="35"/>
      <c r="W386" s="28"/>
    </row>
    <row r="387" spans="1:23" ht="18.600000000000001" x14ac:dyDescent="0.3">
      <c r="A387" s="14">
        <v>329</v>
      </c>
      <c r="B387" s="40" t="s">
        <v>725</v>
      </c>
      <c r="C387" s="14">
        <v>1401557413</v>
      </c>
      <c r="D387" s="40" t="s">
        <v>2</v>
      </c>
      <c r="E387" s="14" t="s">
        <v>579</v>
      </c>
      <c r="F387" s="40">
        <v>3700000</v>
      </c>
      <c r="G387" s="40">
        <v>76800</v>
      </c>
      <c r="H387" s="40">
        <v>121900</v>
      </c>
      <c r="I387" s="40">
        <f t="shared" si="37"/>
        <v>451030000000</v>
      </c>
      <c r="J387" s="40"/>
      <c r="K387" s="40" t="s">
        <v>744</v>
      </c>
      <c r="L387" s="96"/>
      <c r="M387" s="81"/>
      <c r="N387" s="40"/>
      <c r="O387" s="40"/>
      <c r="P387" s="40"/>
      <c r="Q387" s="40"/>
      <c r="R387" s="42"/>
      <c r="S387" s="40"/>
      <c r="T387" s="11"/>
      <c r="U387" s="21"/>
      <c r="V387" s="35"/>
      <c r="W387" s="28"/>
    </row>
    <row r="388" spans="1:23" ht="18.600000000000001" x14ac:dyDescent="0.3">
      <c r="A388" s="14">
        <v>330</v>
      </c>
      <c r="B388" s="40" t="s">
        <v>727</v>
      </c>
      <c r="C388" s="14">
        <v>1401564524</v>
      </c>
      <c r="D388" s="40" t="s">
        <v>2</v>
      </c>
      <c r="E388" s="14" t="s">
        <v>579</v>
      </c>
      <c r="F388" s="40">
        <v>10000000</v>
      </c>
      <c r="G388" s="40">
        <v>76800</v>
      </c>
      <c r="H388" s="40">
        <v>121100</v>
      </c>
      <c r="I388" s="40">
        <f t="shared" si="37"/>
        <v>1211000000000</v>
      </c>
      <c r="J388" s="40"/>
      <c r="K388" s="40" t="s">
        <v>745</v>
      </c>
      <c r="L388" s="96"/>
      <c r="M388" s="81"/>
      <c r="N388" s="40"/>
      <c r="O388" s="40"/>
      <c r="P388" s="40"/>
      <c r="Q388" s="40"/>
      <c r="R388" s="42"/>
      <c r="S388" s="40"/>
      <c r="T388" s="11"/>
      <c r="U388" s="21"/>
      <c r="V388" s="35"/>
      <c r="W388" s="28"/>
    </row>
    <row r="389" spans="1:23" ht="18.600000000000001" x14ac:dyDescent="0.3">
      <c r="A389" s="14">
        <v>331</v>
      </c>
      <c r="B389" s="40" t="s">
        <v>733</v>
      </c>
      <c r="C389" s="204">
        <v>1401591693</v>
      </c>
      <c r="D389" s="40" t="s">
        <v>2</v>
      </c>
      <c r="E389" s="14" t="s">
        <v>573</v>
      </c>
      <c r="F389" s="40">
        <v>500000</v>
      </c>
      <c r="G389" s="40">
        <v>68500</v>
      </c>
      <c r="H389" s="40">
        <v>114000</v>
      </c>
      <c r="I389" s="40">
        <f t="shared" ref="I389:I392" si="38">H389*F389</f>
        <v>57000000000</v>
      </c>
      <c r="J389" s="40"/>
      <c r="K389" s="40" t="s">
        <v>744</v>
      </c>
      <c r="L389" s="96"/>
      <c r="M389" s="81"/>
      <c r="N389" s="40"/>
      <c r="O389" s="40"/>
      <c r="P389" s="40"/>
      <c r="Q389" s="40"/>
      <c r="R389" s="42"/>
      <c r="S389" s="40"/>
      <c r="T389" s="11"/>
      <c r="U389" s="21"/>
      <c r="V389" s="35"/>
      <c r="W389" s="28"/>
    </row>
    <row r="390" spans="1:23" ht="18.600000000000001" x14ac:dyDescent="0.3">
      <c r="A390" s="14">
        <v>332</v>
      </c>
      <c r="B390" s="40" t="s">
        <v>737</v>
      </c>
      <c r="C390" s="14">
        <v>1401604706</v>
      </c>
      <c r="D390" s="40" t="s">
        <v>2</v>
      </c>
      <c r="E390" s="14" t="s">
        <v>738</v>
      </c>
      <c r="F390" s="40">
        <v>10000000</v>
      </c>
      <c r="G390" s="40">
        <v>65800</v>
      </c>
      <c r="H390" s="40">
        <v>115800</v>
      </c>
      <c r="I390" s="40">
        <f t="shared" si="38"/>
        <v>1158000000000</v>
      </c>
      <c r="J390" s="40"/>
      <c r="K390" s="40" t="s">
        <v>745</v>
      </c>
      <c r="L390" s="96"/>
      <c r="M390" s="81"/>
      <c r="N390" s="40"/>
      <c r="O390" s="40"/>
      <c r="P390" s="40"/>
      <c r="Q390" s="40"/>
      <c r="R390" s="42"/>
      <c r="S390" s="40"/>
      <c r="T390" s="11"/>
      <c r="U390" s="21"/>
      <c r="V390" s="35"/>
      <c r="W390" s="28"/>
    </row>
    <row r="391" spans="1:23" ht="18.600000000000001" x14ac:dyDescent="0.3">
      <c r="A391" s="14">
        <v>333</v>
      </c>
      <c r="B391" s="40" t="s">
        <v>753</v>
      </c>
      <c r="C391" s="14">
        <v>1401674919</v>
      </c>
      <c r="D391" s="40" t="s">
        <v>2</v>
      </c>
      <c r="E391" s="14" t="s">
        <v>738</v>
      </c>
      <c r="F391" s="40">
        <v>2000000</v>
      </c>
      <c r="G391" s="40">
        <v>74900</v>
      </c>
      <c r="H391" s="40">
        <v>123600</v>
      </c>
      <c r="I391" s="40">
        <f t="shared" si="38"/>
        <v>247200000000</v>
      </c>
      <c r="J391" s="40"/>
      <c r="K391" s="40" t="s">
        <v>744</v>
      </c>
      <c r="L391" s="96"/>
      <c r="M391" s="81"/>
      <c r="N391" s="40"/>
      <c r="O391" s="40"/>
      <c r="P391" s="40"/>
      <c r="Q391" s="40"/>
      <c r="R391" s="42"/>
      <c r="S391" s="40"/>
      <c r="T391" s="11"/>
      <c r="U391" s="21"/>
      <c r="V391" s="35"/>
      <c r="W391" s="28"/>
    </row>
    <row r="392" spans="1:23" ht="18.600000000000001" x14ac:dyDescent="0.3">
      <c r="A392" s="14">
        <v>334</v>
      </c>
      <c r="B392" s="40" t="s">
        <v>761</v>
      </c>
      <c r="C392" s="14">
        <v>1402732798</v>
      </c>
      <c r="D392" s="40" t="s">
        <v>2</v>
      </c>
      <c r="E392" s="14" t="s">
        <v>738</v>
      </c>
      <c r="F392" s="40">
        <v>5000000</v>
      </c>
      <c r="G392" s="40">
        <v>100700</v>
      </c>
      <c r="H392" s="40">
        <v>166300</v>
      </c>
      <c r="I392" s="40">
        <f t="shared" si="38"/>
        <v>831500000000</v>
      </c>
      <c r="J392" s="40"/>
      <c r="K392" s="40" t="s">
        <v>750</v>
      </c>
      <c r="L392" s="96"/>
      <c r="M392" s="81"/>
      <c r="N392" s="40"/>
      <c r="O392" s="40"/>
      <c r="P392" s="40"/>
      <c r="Q392" s="40"/>
      <c r="R392" s="42"/>
      <c r="S392" s="40"/>
      <c r="T392" s="11"/>
      <c r="U392" s="21"/>
      <c r="V392" s="35"/>
      <c r="W392" s="28"/>
    </row>
    <row r="393" spans="1:23" ht="18.600000000000001" x14ac:dyDescent="0.3">
      <c r="A393" s="14">
        <v>335</v>
      </c>
      <c r="B393" s="40" t="s">
        <v>770</v>
      </c>
      <c r="C393" s="14" t="s">
        <v>771</v>
      </c>
      <c r="D393" s="40" t="s">
        <v>2</v>
      </c>
      <c r="E393" s="14" t="s">
        <v>738</v>
      </c>
      <c r="F393" s="40">
        <v>1000000</v>
      </c>
      <c r="G393" s="40">
        <v>81300</v>
      </c>
      <c r="H393" s="40">
        <v>161900</v>
      </c>
      <c r="I393" s="40">
        <v>161900000000</v>
      </c>
      <c r="J393" s="40"/>
      <c r="K393" s="40" t="s">
        <v>744</v>
      </c>
      <c r="L393" s="96"/>
      <c r="M393" s="81"/>
      <c r="N393" s="40"/>
      <c r="O393" s="40"/>
      <c r="P393" s="40"/>
      <c r="Q393" s="40"/>
      <c r="R393" s="42"/>
      <c r="S393" s="40"/>
      <c r="T393" s="11"/>
      <c r="U393" s="21"/>
      <c r="V393" s="35"/>
      <c r="W393" s="28"/>
    </row>
    <row r="394" spans="1:23" ht="18.600000000000001" x14ac:dyDescent="0.3">
      <c r="A394" s="14">
        <v>336</v>
      </c>
      <c r="B394" s="40" t="s">
        <v>792</v>
      </c>
      <c r="C394" s="14">
        <v>1402808558</v>
      </c>
      <c r="D394" s="40" t="s">
        <v>2</v>
      </c>
      <c r="E394" s="14" t="s">
        <v>738</v>
      </c>
      <c r="F394" s="40">
        <v>5000000</v>
      </c>
      <c r="G394" s="40">
        <v>81300</v>
      </c>
      <c r="H394" s="40">
        <v>118500</v>
      </c>
      <c r="I394" s="40">
        <f>F394*H394</f>
        <v>592500000000</v>
      </c>
      <c r="J394" s="40"/>
      <c r="K394" s="40" t="s">
        <v>744</v>
      </c>
      <c r="L394" s="96"/>
      <c r="M394" s="81"/>
      <c r="N394" s="40"/>
      <c r="O394" s="40"/>
      <c r="P394" s="40"/>
      <c r="Q394" s="40"/>
      <c r="R394" s="42"/>
      <c r="S394" s="40"/>
      <c r="T394" s="11"/>
      <c r="U394" s="21"/>
      <c r="V394" s="35"/>
      <c r="W394" s="28"/>
    </row>
    <row r="395" spans="1:23" ht="18.600000000000001" x14ac:dyDescent="0.3">
      <c r="A395" s="14">
        <v>337</v>
      </c>
      <c r="B395" s="40" t="s">
        <v>791</v>
      </c>
      <c r="C395" s="14">
        <v>1402822532</v>
      </c>
      <c r="D395" s="40" t="s">
        <v>2</v>
      </c>
      <c r="E395" s="14" t="s">
        <v>738</v>
      </c>
      <c r="F395" s="40">
        <v>3900000</v>
      </c>
      <c r="G395" s="40">
        <v>77200</v>
      </c>
      <c r="H395" s="40">
        <v>77300</v>
      </c>
      <c r="I395" s="40">
        <f>F395*H395</f>
        <v>301470000000</v>
      </c>
      <c r="J395" s="40"/>
      <c r="K395" s="40" t="s">
        <v>750</v>
      </c>
      <c r="L395" s="96"/>
      <c r="M395" s="81"/>
      <c r="N395" s="40"/>
      <c r="O395" s="40"/>
      <c r="P395" s="40"/>
      <c r="Q395" s="40"/>
      <c r="R395" s="42"/>
      <c r="S395" s="40"/>
      <c r="T395" s="11"/>
      <c r="U395" s="21"/>
      <c r="V395" s="35"/>
      <c r="W395" s="28"/>
    </row>
    <row r="396" spans="1:23" ht="18.600000000000001" x14ac:dyDescent="0.3">
      <c r="A396" s="14">
        <v>338</v>
      </c>
      <c r="B396" s="40" t="s">
        <v>805</v>
      </c>
      <c r="C396" s="14">
        <v>1402874384</v>
      </c>
      <c r="D396" s="40" t="s">
        <v>2</v>
      </c>
      <c r="E396" s="14" t="s">
        <v>738</v>
      </c>
      <c r="F396" s="40">
        <v>10000000</v>
      </c>
      <c r="G396" s="40">
        <v>88600</v>
      </c>
      <c r="H396" s="40">
        <v>149200</v>
      </c>
      <c r="I396" s="40">
        <f>F396*H396</f>
        <v>1492000000000</v>
      </c>
      <c r="J396" s="40"/>
      <c r="K396" s="40" t="s">
        <v>744</v>
      </c>
      <c r="L396" s="96"/>
      <c r="M396" s="81"/>
      <c r="N396" s="40"/>
      <c r="O396" s="40"/>
      <c r="P396" s="40"/>
      <c r="Q396" s="40"/>
      <c r="R396" s="42"/>
      <c r="S396" s="40"/>
      <c r="T396" s="11"/>
      <c r="U396" s="21"/>
      <c r="V396" s="35"/>
      <c r="W396" s="28"/>
    </row>
    <row r="397" spans="1:23" ht="18.600000000000001" x14ac:dyDescent="0.3">
      <c r="A397" s="14">
        <v>339</v>
      </c>
      <c r="B397" s="40" t="s">
        <v>820</v>
      </c>
      <c r="C397" s="14">
        <v>1402894888</v>
      </c>
      <c r="D397" s="40" t="s">
        <v>818</v>
      </c>
      <c r="E397" s="14" t="s">
        <v>573</v>
      </c>
      <c r="F397" s="40">
        <v>156000</v>
      </c>
      <c r="G397" s="40">
        <v>131687</v>
      </c>
      <c r="H397" s="40">
        <v>131687</v>
      </c>
      <c r="I397" s="40">
        <v>20543172000</v>
      </c>
      <c r="J397" s="40"/>
      <c r="K397" s="40" t="s">
        <v>744</v>
      </c>
      <c r="L397" s="96"/>
      <c r="M397" s="221" t="s">
        <v>815</v>
      </c>
      <c r="N397" s="40"/>
      <c r="O397" s="40"/>
      <c r="P397" s="40"/>
      <c r="Q397" s="40"/>
      <c r="R397" s="42"/>
      <c r="S397" s="40"/>
      <c r="T397" s="11"/>
      <c r="U397" s="21"/>
      <c r="V397" s="35"/>
      <c r="W397" s="222"/>
    </row>
    <row r="398" spans="1:23" ht="18.600000000000001" x14ac:dyDescent="0.3">
      <c r="A398" s="14">
        <v>440</v>
      </c>
      <c r="B398" s="40" t="s">
        <v>819</v>
      </c>
      <c r="C398" s="14">
        <v>1402901013</v>
      </c>
      <c r="D398" s="40" t="s">
        <v>2</v>
      </c>
      <c r="E398" s="14" t="s">
        <v>738</v>
      </c>
      <c r="F398" s="40">
        <v>10000000</v>
      </c>
      <c r="G398" s="40">
        <v>97100</v>
      </c>
      <c r="H398" s="40">
        <v>140300</v>
      </c>
      <c r="I398" s="40">
        <f>F398*H398</f>
        <v>1403000000000</v>
      </c>
      <c r="J398" s="40"/>
      <c r="K398" s="40" t="s">
        <v>744</v>
      </c>
      <c r="L398" s="96"/>
      <c r="M398" s="81"/>
      <c r="N398" s="40"/>
      <c r="O398" s="40"/>
      <c r="P398" s="40">
        <f t="shared" si="31"/>
        <v>0</v>
      </c>
      <c r="Q398" s="40">
        <f t="shared" si="32"/>
        <v>0</v>
      </c>
      <c r="R398" s="42"/>
      <c r="S398" s="40">
        <f>F216-R398</f>
        <v>3000000</v>
      </c>
      <c r="T398" s="11"/>
      <c r="U398" s="21"/>
      <c r="V398" s="35"/>
      <c r="W398" s="28"/>
    </row>
    <row r="399" spans="1:23" ht="18.600000000000001" x14ac:dyDescent="0.3">
      <c r="A399" s="36">
        <v>441</v>
      </c>
      <c r="B399" s="42" t="s">
        <v>822</v>
      </c>
      <c r="C399" s="25">
        <v>1402911965</v>
      </c>
      <c r="D399" s="40" t="s">
        <v>2</v>
      </c>
      <c r="E399" s="14" t="s">
        <v>738</v>
      </c>
      <c r="F399" s="40">
        <v>10000000</v>
      </c>
      <c r="G399" s="40">
        <v>101300</v>
      </c>
      <c r="H399" s="40">
        <v>140900</v>
      </c>
      <c r="I399" s="40">
        <f>F399*H399</f>
        <v>1409000000000</v>
      </c>
      <c r="J399" s="40"/>
      <c r="K399" s="40" t="s">
        <v>744</v>
      </c>
      <c r="L399" s="96"/>
      <c r="M399" s="83">
        <v>600000000</v>
      </c>
      <c r="N399" s="11"/>
      <c r="O399" s="11"/>
      <c r="P399" s="40"/>
      <c r="Q399" s="40"/>
      <c r="R399" s="42"/>
      <c r="S399" s="42"/>
      <c r="T399" s="11"/>
      <c r="U399" s="21"/>
      <c r="V399" s="35"/>
      <c r="W399" s="28"/>
    </row>
    <row r="400" spans="1:23" ht="18.600000000000001" x14ac:dyDescent="0.3">
      <c r="A400" s="36">
        <v>442</v>
      </c>
      <c r="B400" s="40" t="s">
        <v>841</v>
      </c>
      <c r="C400" s="14">
        <v>1402009814</v>
      </c>
      <c r="D400" s="40" t="s">
        <v>2</v>
      </c>
      <c r="E400" s="14" t="s">
        <v>738</v>
      </c>
      <c r="F400" s="40">
        <v>5000000</v>
      </c>
      <c r="G400" s="40">
        <v>125400</v>
      </c>
      <c r="H400" s="40">
        <v>125400</v>
      </c>
      <c r="I400" s="40">
        <f t="shared" ref="I400:I403" si="39">F400*H400</f>
        <v>627000000000</v>
      </c>
      <c r="J400" s="40"/>
      <c r="K400" s="40" t="s">
        <v>744</v>
      </c>
      <c r="L400" s="223"/>
      <c r="M400" s="83"/>
      <c r="N400" s="11"/>
      <c r="O400" s="11"/>
      <c r="P400" s="40"/>
      <c r="Q400" s="40"/>
      <c r="R400" s="42"/>
      <c r="S400" s="42"/>
      <c r="T400" s="11"/>
      <c r="U400" s="21"/>
      <c r="V400" s="35"/>
      <c r="W400" s="28"/>
    </row>
    <row r="401" spans="1:23" ht="18.600000000000001" x14ac:dyDescent="0.3">
      <c r="A401" s="36">
        <v>443</v>
      </c>
      <c r="B401" s="40" t="s">
        <v>841</v>
      </c>
      <c r="C401" s="14">
        <v>1402009833</v>
      </c>
      <c r="D401" s="40" t="s">
        <v>2</v>
      </c>
      <c r="E401" s="14" t="s">
        <v>738</v>
      </c>
      <c r="F401" s="40">
        <v>2500000</v>
      </c>
      <c r="G401" s="40">
        <v>125400</v>
      </c>
      <c r="H401" s="40">
        <v>125400</v>
      </c>
      <c r="I401" s="40">
        <f t="shared" si="39"/>
        <v>313500000000</v>
      </c>
      <c r="J401" s="40"/>
      <c r="K401" s="40" t="s">
        <v>744</v>
      </c>
      <c r="L401" s="223"/>
      <c r="M401" s="83"/>
      <c r="N401" s="11"/>
      <c r="O401" s="11"/>
      <c r="P401" s="40"/>
      <c r="Q401" s="40"/>
      <c r="R401" s="42"/>
      <c r="S401" s="42"/>
      <c r="T401" s="11"/>
      <c r="U401" s="21"/>
      <c r="V401" s="35"/>
      <c r="W401" s="28"/>
    </row>
    <row r="402" spans="1:23" ht="18.600000000000001" x14ac:dyDescent="0.3">
      <c r="A402" s="36">
        <v>444</v>
      </c>
      <c r="B402" s="40" t="s">
        <v>862</v>
      </c>
      <c r="C402" s="14">
        <v>14021413361</v>
      </c>
      <c r="D402" s="40" t="s">
        <v>2</v>
      </c>
      <c r="E402" s="14" t="s">
        <v>738</v>
      </c>
      <c r="F402" s="42">
        <v>5000000</v>
      </c>
      <c r="G402" s="237">
        <v>119800</v>
      </c>
      <c r="H402" s="13">
        <v>131100</v>
      </c>
      <c r="I402" s="40">
        <f t="shared" si="39"/>
        <v>655500000000</v>
      </c>
      <c r="J402" s="11"/>
      <c r="K402" s="40" t="s">
        <v>750</v>
      </c>
      <c r="L402" s="223"/>
      <c r="M402" s="83"/>
      <c r="N402" s="11"/>
      <c r="O402" s="11"/>
      <c r="P402" s="40"/>
      <c r="Q402" s="40"/>
      <c r="R402" s="42"/>
      <c r="S402" s="42"/>
      <c r="T402" s="11"/>
      <c r="U402" s="21"/>
      <c r="V402" s="35"/>
      <c r="W402" s="28"/>
    </row>
    <row r="403" spans="1:23" ht="18.600000000000001" x14ac:dyDescent="0.3">
      <c r="A403" s="36">
        <v>445</v>
      </c>
      <c r="B403" s="40" t="s">
        <v>863</v>
      </c>
      <c r="C403" s="14" t="s">
        <v>864</v>
      </c>
      <c r="D403" s="40" t="s">
        <v>2</v>
      </c>
      <c r="E403" s="14" t="s">
        <v>738</v>
      </c>
      <c r="F403" s="42">
        <v>5000000</v>
      </c>
      <c r="G403" s="237">
        <v>119800</v>
      </c>
      <c r="H403" s="13">
        <v>119800</v>
      </c>
      <c r="I403" s="40">
        <f t="shared" si="39"/>
        <v>599000000000</v>
      </c>
      <c r="J403" s="11"/>
      <c r="K403" s="11" t="s">
        <v>744</v>
      </c>
      <c r="L403" s="223"/>
      <c r="M403" s="83"/>
      <c r="N403" s="11"/>
      <c r="O403" s="11"/>
      <c r="P403" s="40"/>
      <c r="Q403" s="40"/>
      <c r="R403" s="42"/>
      <c r="S403" s="42"/>
      <c r="T403" s="11"/>
      <c r="U403" s="21"/>
      <c r="V403" s="35"/>
      <c r="W403" s="28"/>
    </row>
    <row r="404" spans="1:23" ht="18.600000000000001" x14ac:dyDescent="0.3">
      <c r="A404" s="36">
        <v>446</v>
      </c>
      <c r="B404" s="40" t="s">
        <v>894</v>
      </c>
      <c r="C404" s="14" t="s">
        <v>895</v>
      </c>
      <c r="D404" s="40" t="s">
        <v>2</v>
      </c>
      <c r="E404" s="14" t="s">
        <v>738</v>
      </c>
      <c r="F404" s="42">
        <v>10000000</v>
      </c>
      <c r="G404" s="237">
        <v>149400</v>
      </c>
      <c r="H404" s="13">
        <v>149400</v>
      </c>
      <c r="I404" s="40">
        <f>F404*H404</f>
        <v>1494000000000</v>
      </c>
      <c r="J404" s="11"/>
      <c r="K404" s="11" t="s">
        <v>744</v>
      </c>
      <c r="L404" s="223"/>
      <c r="M404" s="83"/>
      <c r="N404" s="11"/>
      <c r="O404" s="11"/>
      <c r="P404" s="40"/>
      <c r="Q404" s="40"/>
      <c r="R404" s="42"/>
      <c r="S404" s="42"/>
      <c r="T404" s="11"/>
      <c r="U404" s="21"/>
      <c r="V404" s="35"/>
      <c r="W404" s="28"/>
    </row>
    <row r="405" spans="1:23" ht="18.600000000000001" x14ac:dyDescent="0.3">
      <c r="A405" s="36">
        <v>447</v>
      </c>
      <c r="B405" s="40" t="s">
        <v>915</v>
      </c>
      <c r="C405" s="14" t="s">
        <v>916</v>
      </c>
      <c r="D405" s="40" t="s">
        <v>2</v>
      </c>
      <c r="E405" s="14" t="s">
        <v>738</v>
      </c>
      <c r="F405" s="42">
        <v>5000000</v>
      </c>
      <c r="G405" s="237">
        <v>141200</v>
      </c>
      <c r="H405" s="261">
        <v>141200</v>
      </c>
      <c r="I405" s="40">
        <f t="shared" ref="I405:I406" si="40">F405*H405</f>
        <v>706000000000</v>
      </c>
      <c r="J405" s="11"/>
      <c r="K405" s="11" t="s">
        <v>744</v>
      </c>
      <c r="L405" s="223"/>
      <c r="M405" s="83"/>
      <c r="N405" s="11"/>
      <c r="O405" s="11"/>
      <c r="P405" s="40"/>
      <c r="Q405" s="40"/>
      <c r="R405" s="42"/>
      <c r="S405" s="42"/>
      <c r="T405" s="11"/>
      <c r="U405" s="21"/>
      <c r="V405" s="35"/>
      <c r="W405" s="28"/>
    </row>
    <row r="406" spans="1:23" ht="18.600000000000001" x14ac:dyDescent="0.3">
      <c r="A406" s="36">
        <v>448</v>
      </c>
      <c r="B406" s="40" t="s">
        <v>922</v>
      </c>
      <c r="C406" s="14">
        <v>1403249439</v>
      </c>
      <c r="D406" s="40" t="s">
        <v>574</v>
      </c>
      <c r="E406" s="14" t="s">
        <v>738</v>
      </c>
      <c r="F406" s="42">
        <v>2000000</v>
      </c>
      <c r="G406" s="237">
        <v>13400</v>
      </c>
      <c r="H406" s="261">
        <v>154500</v>
      </c>
      <c r="I406" s="40">
        <f t="shared" si="40"/>
        <v>309000000000</v>
      </c>
      <c r="J406" s="11"/>
      <c r="K406" s="11" t="s">
        <v>744</v>
      </c>
      <c r="L406" s="223"/>
      <c r="M406" s="83"/>
      <c r="N406" s="11"/>
      <c r="O406" s="11"/>
      <c r="P406" s="40"/>
      <c r="Q406" s="40"/>
      <c r="R406" s="42"/>
      <c r="S406" s="42"/>
      <c r="T406" s="11"/>
      <c r="U406" s="21"/>
      <c r="V406" s="35"/>
      <c r="W406" s="28"/>
    </row>
    <row r="407" spans="1:23" ht="18.600000000000001" x14ac:dyDescent="0.3">
      <c r="A407" s="36">
        <v>449</v>
      </c>
      <c r="B407" s="40" t="s">
        <v>923</v>
      </c>
      <c r="C407" s="14">
        <v>1403252061</v>
      </c>
      <c r="D407" s="40" t="s">
        <v>2</v>
      </c>
      <c r="E407" s="14" t="s">
        <v>738</v>
      </c>
      <c r="F407" s="42">
        <v>2000000</v>
      </c>
      <c r="G407" s="237">
        <v>13400</v>
      </c>
      <c r="H407" s="261">
        <v>161300</v>
      </c>
      <c r="I407" s="40">
        <f t="shared" ref="I407" si="41">F407*H407</f>
        <v>322600000000</v>
      </c>
      <c r="J407" s="11"/>
      <c r="K407" s="11" t="s">
        <v>744</v>
      </c>
      <c r="L407" s="223"/>
      <c r="M407" s="83"/>
      <c r="N407" s="11"/>
      <c r="O407" s="11"/>
      <c r="P407" s="40"/>
      <c r="Q407" s="40"/>
      <c r="R407" s="42"/>
      <c r="S407" s="42"/>
      <c r="T407" s="11"/>
      <c r="U407" s="21"/>
      <c r="V407" s="35"/>
      <c r="W407" s="28"/>
    </row>
    <row r="408" spans="1:23" ht="18.600000000000001" x14ac:dyDescent="0.3">
      <c r="A408" s="36">
        <v>450</v>
      </c>
      <c r="B408" s="40" t="s">
        <v>923</v>
      </c>
      <c r="C408" s="14">
        <v>1403252060</v>
      </c>
      <c r="D408" s="40" t="s">
        <v>2</v>
      </c>
      <c r="E408" s="14" t="s">
        <v>738</v>
      </c>
      <c r="F408" s="42">
        <v>5000000</v>
      </c>
      <c r="G408" s="237">
        <v>13400</v>
      </c>
      <c r="H408" s="261">
        <v>161300</v>
      </c>
      <c r="I408" s="40">
        <f t="shared" ref="I408" si="42">F408*H408</f>
        <v>806500000000</v>
      </c>
      <c r="J408" s="11"/>
      <c r="K408" s="11" t="s">
        <v>744</v>
      </c>
      <c r="L408" s="223"/>
      <c r="M408" s="83"/>
      <c r="N408" s="11"/>
      <c r="O408" s="11"/>
      <c r="P408" s="40"/>
      <c r="Q408" s="40"/>
      <c r="R408" s="42"/>
      <c r="S408" s="42"/>
      <c r="T408" s="11"/>
      <c r="U408" s="21"/>
      <c r="V408" s="35"/>
      <c r="W408" s="28"/>
    </row>
    <row r="409" spans="1:23" ht="18.600000000000001" x14ac:dyDescent="0.3">
      <c r="A409" s="36">
        <v>451</v>
      </c>
      <c r="B409" s="40" t="s">
        <v>924</v>
      </c>
      <c r="C409" s="14">
        <v>1403265466</v>
      </c>
      <c r="D409" s="40" t="s">
        <v>480</v>
      </c>
      <c r="E409" s="14" t="s">
        <v>573</v>
      </c>
      <c r="F409" s="42">
        <v>2000000</v>
      </c>
      <c r="G409" s="237">
        <v>128200</v>
      </c>
      <c r="H409" s="261">
        <v>157400</v>
      </c>
      <c r="I409" s="40">
        <f t="shared" ref="I409:I415" si="43">F409*H409</f>
        <v>314800000000</v>
      </c>
      <c r="J409" s="11"/>
      <c r="K409" s="11" t="s">
        <v>744</v>
      </c>
      <c r="L409" s="223"/>
      <c r="M409" s="83"/>
      <c r="N409" s="11"/>
      <c r="O409" s="11"/>
      <c r="P409" s="40"/>
      <c r="Q409" s="40"/>
      <c r="R409" s="42"/>
      <c r="S409" s="42"/>
      <c r="T409" s="11"/>
      <c r="U409" s="21"/>
      <c r="V409" s="35"/>
      <c r="W409" s="28"/>
    </row>
    <row r="410" spans="1:23" ht="18.600000000000001" x14ac:dyDescent="0.3">
      <c r="A410" s="36">
        <v>452</v>
      </c>
      <c r="B410" s="40" t="s">
        <v>925</v>
      </c>
      <c r="C410" s="14">
        <v>1403270678</v>
      </c>
      <c r="D410" s="40" t="s">
        <v>480</v>
      </c>
      <c r="E410" s="14" t="s">
        <v>738</v>
      </c>
      <c r="F410" s="42">
        <v>3000000</v>
      </c>
      <c r="G410" s="237">
        <v>128200</v>
      </c>
      <c r="H410" s="261">
        <v>154300</v>
      </c>
      <c r="I410" s="40">
        <f t="shared" si="43"/>
        <v>462900000000</v>
      </c>
      <c r="J410" s="11"/>
      <c r="K410" s="11" t="s">
        <v>744</v>
      </c>
      <c r="L410" s="223"/>
      <c r="M410" s="83"/>
      <c r="N410" s="11"/>
      <c r="O410" s="11"/>
      <c r="P410" s="40"/>
      <c r="Q410" s="40"/>
      <c r="R410" s="42"/>
      <c r="S410" s="42"/>
      <c r="T410" s="11"/>
      <c r="U410" s="21"/>
      <c r="V410" s="35"/>
      <c r="W410" s="28"/>
    </row>
    <row r="411" spans="1:23" ht="18.600000000000001" x14ac:dyDescent="0.3">
      <c r="A411" s="36">
        <v>453</v>
      </c>
      <c r="B411" s="40" t="s">
        <v>926</v>
      </c>
      <c r="C411" s="14">
        <v>1403273495</v>
      </c>
      <c r="D411" s="40" t="s">
        <v>2</v>
      </c>
      <c r="E411" s="14" t="s">
        <v>738</v>
      </c>
      <c r="F411" s="42">
        <v>3000000</v>
      </c>
      <c r="G411" s="237">
        <v>134600</v>
      </c>
      <c r="H411" s="261">
        <v>163300</v>
      </c>
      <c r="I411" s="40">
        <f t="shared" si="43"/>
        <v>489900000000</v>
      </c>
      <c r="J411" s="11" t="s">
        <v>750</v>
      </c>
      <c r="K411" s="11" t="s">
        <v>750</v>
      </c>
      <c r="L411" s="223"/>
      <c r="M411" s="83"/>
      <c r="N411" s="11"/>
      <c r="O411" s="11"/>
      <c r="P411" s="40"/>
      <c r="Q411" s="40"/>
      <c r="R411" s="42"/>
      <c r="S411" s="42"/>
      <c r="T411" s="11"/>
      <c r="U411" s="21"/>
      <c r="V411" s="35"/>
      <c r="W411" s="28"/>
    </row>
    <row r="412" spans="1:23" ht="18.600000000000001" x14ac:dyDescent="0.3">
      <c r="A412" s="36">
        <v>454</v>
      </c>
      <c r="B412" s="40" t="s">
        <v>927</v>
      </c>
      <c r="C412" s="14">
        <v>1403281320</v>
      </c>
      <c r="D412" s="40" t="s">
        <v>574</v>
      </c>
      <c r="E412" s="14" t="s">
        <v>738</v>
      </c>
      <c r="F412" s="42">
        <v>2000000</v>
      </c>
      <c r="G412" s="237">
        <v>134600</v>
      </c>
      <c r="H412" s="261">
        <v>166700</v>
      </c>
      <c r="I412" s="40">
        <f t="shared" si="43"/>
        <v>333400000000</v>
      </c>
      <c r="J412" s="11"/>
      <c r="K412" s="11"/>
      <c r="L412" s="223"/>
      <c r="M412" s="83"/>
      <c r="N412" s="11"/>
      <c r="O412" s="11"/>
      <c r="P412" s="40"/>
      <c r="Q412" s="40"/>
      <c r="R412" s="42"/>
      <c r="S412" s="42"/>
      <c r="T412" s="11"/>
      <c r="U412" s="21"/>
      <c r="V412" s="35"/>
      <c r="W412" s="28"/>
    </row>
    <row r="413" spans="1:23" ht="18.600000000000001" x14ac:dyDescent="0.3">
      <c r="A413" s="36">
        <v>455</v>
      </c>
      <c r="B413" s="40" t="s">
        <v>928</v>
      </c>
      <c r="C413" s="14">
        <v>1403286711</v>
      </c>
      <c r="D413" s="40" t="s">
        <v>2</v>
      </c>
      <c r="E413" s="14" t="s">
        <v>738</v>
      </c>
      <c r="F413" s="42">
        <v>3000000</v>
      </c>
      <c r="G413" s="237">
        <v>134600</v>
      </c>
      <c r="H413" s="261">
        <v>165800</v>
      </c>
      <c r="I413" s="40">
        <f t="shared" si="43"/>
        <v>497400000000</v>
      </c>
      <c r="J413" s="11"/>
      <c r="K413" s="11"/>
      <c r="L413" s="223"/>
      <c r="M413" s="83"/>
      <c r="N413" s="11"/>
      <c r="O413" s="11"/>
      <c r="P413" s="40"/>
      <c r="Q413" s="40"/>
      <c r="R413" s="42"/>
      <c r="S413" s="42"/>
      <c r="T413" s="11"/>
      <c r="U413" s="21"/>
      <c r="V413" s="35"/>
      <c r="W413" s="28"/>
    </row>
    <row r="414" spans="1:23" ht="18.600000000000001" x14ac:dyDescent="0.3">
      <c r="A414" s="36">
        <v>456</v>
      </c>
      <c r="B414" s="40" t="s">
        <v>929</v>
      </c>
      <c r="C414" s="14">
        <v>1403287463</v>
      </c>
      <c r="D414" s="40" t="s">
        <v>574</v>
      </c>
      <c r="E414" s="14" t="s">
        <v>738</v>
      </c>
      <c r="F414" s="42">
        <v>3000000</v>
      </c>
      <c r="G414" s="237">
        <v>146100</v>
      </c>
      <c r="H414" s="261">
        <v>165200</v>
      </c>
      <c r="I414" s="40">
        <f t="shared" si="43"/>
        <v>495600000000</v>
      </c>
      <c r="J414" s="11"/>
      <c r="K414" s="11"/>
      <c r="L414" s="223"/>
      <c r="M414" s="83"/>
      <c r="N414" s="11"/>
      <c r="O414" s="11"/>
      <c r="P414" s="40"/>
      <c r="Q414" s="40"/>
      <c r="R414" s="42"/>
      <c r="S414" s="42"/>
      <c r="T414" s="11"/>
      <c r="U414" s="21"/>
      <c r="V414" s="35"/>
      <c r="W414" s="28"/>
    </row>
    <row r="415" spans="1:23" ht="18.600000000000001" x14ac:dyDescent="0.3">
      <c r="A415" s="36">
        <v>457</v>
      </c>
      <c r="B415" s="40" t="s">
        <v>929</v>
      </c>
      <c r="C415" s="14">
        <v>1403287462</v>
      </c>
      <c r="D415" s="40" t="s">
        <v>574</v>
      </c>
      <c r="E415" s="14" t="s">
        <v>738</v>
      </c>
      <c r="F415" s="42">
        <v>1500000</v>
      </c>
      <c r="G415" s="237">
        <v>146100</v>
      </c>
      <c r="H415" s="261">
        <v>165200</v>
      </c>
      <c r="I415" s="40">
        <f t="shared" si="43"/>
        <v>247800000000</v>
      </c>
      <c r="J415" s="11"/>
      <c r="K415" s="11"/>
      <c r="L415" s="223"/>
      <c r="M415" s="83"/>
      <c r="N415" s="11"/>
      <c r="O415" s="11"/>
      <c r="P415" s="40"/>
      <c r="Q415" s="40"/>
      <c r="R415" s="42"/>
      <c r="S415" s="42"/>
      <c r="T415" s="11"/>
      <c r="U415" s="21"/>
      <c r="V415" s="35"/>
      <c r="W415" s="28"/>
    </row>
    <row r="416" spans="1:23" ht="18.600000000000001" x14ac:dyDescent="0.3">
      <c r="A416" s="36">
        <v>458</v>
      </c>
      <c r="B416" s="40" t="s">
        <v>931</v>
      </c>
      <c r="C416" s="14">
        <v>1403291876</v>
      </c>
      <c r="D416" s="40" t="s">
        <v>480</v>
      </c>
      <c r="E416" s="14" t="s">
        <v>738</v>
      </c>
      <c r="F416" s="42">
        <v>3000000</v>
      </c>
      <c r="G416" s="237">
        <v>128200</v>
      </c>
      <c r="H416" s="261">
        <v>153500</v>
      </c>
      <c r="I416" s="40">
        <f>F416*H416</f>
        <v>460500000000</v>
      </c>
      <c r="J416" s="11"/>
      <c r="K416" s="11"/>
      <c r="L416" s="223"/>
      <c r="M416" s="83"/>
      <c r="N416" s="11"/>
      <c r="O416" s="11"/>
      <c r="P416" s="40"/>
      <c r="Q416" s="40"/>
      <c r="R416" s="42"/>
      <c r="S416" s="42"/>
      <c r="T416" s="11"/>
      <c r="U416" s="21"/>
      <c r="V416" s="35"/>
      <c r="W416" s="28"/>
    </row>
    <row r="417" spans="1:23" ht="18.600000000000001" x14ac:dyDescent="0.3">
      <c r="A417" s="36">
        <v>459</v>
      </c>
      <c r="B417" s="40" t="s">
        <v>934</v>
      </c>
      <c r="C417" s="14">
        <v>1403310223</v>
      </c>
      <c r="D417" s="40" t="s">
        <v>480</v>
      </c>
      <c r="E417" s="14" t="s">
        <v>738</v>
      </c>
      <c r="F417" s="42">
        <v>3000000</v>
      </c>
      <c r="G417" s="237">
        <v>139100</v>
      </c>
      <c r="H417" s="261">
        <v>180400</v>
      </c>
      <c r="I417" s="40">
        <f>F417*H417</f>
        <v>541200000000</v>
      </c>
      <c r="J417" s="11" t="s">
        <v>833</v>
      </c>
      <c r="K417" s="11"/>
      <c r="L417" s="223"/>
      <c r="M417" s="83"/>
      <c r="N417" s="11"/>
      <c r="O417" s="11"/>
      <c r="P417" s="40"/>
      <c r="Q417" s="40"/>
      <c r="R417" s="42"/>
      <c r="S417" s="42"/>
      <c r="T417" s="11"/>
      <c r="U417" s="21"/>
      <c r="V417" s="35"/>
      <c r="W417" s="28"/>
    </row>
    <row r="418" spans="1:23" ht="18.600000000000001" x14ac:dyDescent="0.3">
      <c r="A418" s="36">
        <v>460</v>
      </c>
      <c r="B418" s="40" t="s">
        <v>934</v>
      </c>
      <c r="C418" s="14">
        <v>1403310224</v>
      </c>
      <c r="D418" s="40" t="s">
        <v>480</v>
      </c>
      <c r="E418" s="14" t="s">
        <v>738</v>
      </c>
      <c r="F418" s="42">
        <v>3000000</v>
      </c>
      <c r="G418" s="237">
        <v>139100</v>
      </c>
      <c r="H418" s="261">
        <v>180400</v>
      </c>
      <c r="I418" s="40">
        <f>F418*H418</f>
        <v>541200000000</v>
      </c>
      <c r="J418" s="11" t="s">
        <v>833</v>
      </c>
      <c r="K418" s="11"/>
      <c r="L418" s="223"/>
      <c r="M418" s="83"/>
      <c r="N418" s="11"/>
      <c r="O418" s="11"/>
      <c r="P418" s="40"/>
      <c r="Q418" s="40"/>
      <c r="R418" s="42"/>
      <c r="S418" s="42"/>
      <c r="T418" s="11"/>
      <c r="U418" s="21"/>
      <c r="V418" s="35"/>
      <c r="W418" s="28"/>
    </row>
    <row r="419" spans="1:23" ht="18.600000000000001" x14ac:dyDescent="0.3">
      <c r="A419" s="36">
        <v>461</v>
      </c>
      <c r="B419" s="40" t="s">
        <v>935</v>
      </c>
      <c r="C419" s="14">
        <v>1403317269</v>
      </c>
      <c r="D419" s="40" t="s">
        <v>582</v>
      </c>
      <c r="E419" s="14" t="s">
        <v>573</v>
      </c>
      <c r="F419" s="42">
        <v>1508000</v>
      </c>
      <c r="G419" s="237">
        <v>157700</v>
      </c>
      <c r="H419" s="261">
        <v>183779</v>
      </c>
      <c r="I419" s="40">
        <f>F419*H419</f>
        <v>277138732000</v>
      </c>
      <c r="J419" s="11" t="s">
        <v>833</v>
      </c>
      <c r="K419" s="11"/>
      <c r="L419" s="223"/>
      <c r="M419" s="83"/>
      <c r="N419" s="11"/>
      <c r="O419" s="11"/>
      <c r="P419" s="40"/>
      <c r="Q419" s="40"/>
      <c r="R419" s="42"/>
      <c r="S419" s="42"/>
      <c r="T419" s="11"/>
      <c r="U419" s="21"/>
      <c r="V419" s="35"/>
      <c r="W419" s="28"/>
    </row>
    <row r="420" spans="1:23" ht="18.600000000000001" x14ac:dyDescent="0.3">
      <c r="A420" s="36">
        <v>462</v>
      </c>
      <c r="B420" s="40" t="s">
        <v>935</v>
      </c>
      <c r="C420" s="14">
        <v>1403316576</v>
      </c>
      <c r="D420" s="40" t="s">
        <v>936</v>
      </c>
      <c r="E420" s="14" t="s">
        <v>738</v>
      </c>
      <c r="F420" s="42">
        <v>3000000</v>
      </c>
      <c r="G420" s="237">
        <v>145600</v>
      </c>
      <c r="H420" s="261">
        <v>208700</v>
      </c>
      <c r="I420" s="40">
        <f t="shared" ref="I420" si="44">F420*H420</f>
        <v>626100000000</v>
      </c>
      <c r="J420" s="11" t="s">
        <v>833</v>
      </c>
      <c r="K420" s="11"/>
      <c r="L420" s="223"/>
      <c r="M420" s="83"/>
      <c r="N420" s="11"/>
      <c r="O420" s="11"/>
      <c r="P420" s="40"/>
      <c r="Q420" s="40"/>
      <c r="R420" s="42"/>
      <c r="S420" s="42"/>
      <c r="T420" s="11"/>
      <c r="U420" s="21"/>
      <c r="V420" s="35"/>
      <c r="W420" s="28"/>
    </row>
    <row r="421" spans="1:23" ht="18.600000000000001" x14ac:dyDescent="0.3">
      <c r="A421" s="36">
        <v>463</v>
      </c>
      <c r="B421" s="40" t="s">
        <v>937</v>
      </c>
      <c r="C421" s="14">
        <v>1403320155</v>
      </c>
      <c r="D421" s="40" t="s">
        <v>582</v>
      </c>
      <c r="E421" s="14" t="s">
        <v>573</v>
      </c>
      <c r="F421" s="42">
        <v>1508000</v>
      </c>
      <c r="G421" s="237">
        <v>157700</v>
      </c>
      <c r="H421" s="261">
        <v>199179</v>
      </c>
      <c r="I421" s="40">
        <f>F421*H421</f>
        <v>300361932000</v>
      </c>
      <c r="J421" s="11"/>
      <c r="K421" s="11"/>
      <c r="L421" s="223"/>
      <c r="M421" s="83"/>
      <c r="N421" s="11"/>
      <c r="O421" s="11"/>
      <c r="P421" s="40"/>
      <c r="Q421" s="40"/>
      <c r="R421" s="42"/>
      <c r="S421" s="42"/>
      <c r="T421" s="11"/>
      <c r="U421" s="21"/>
      <c r="V421" s="35"/>
      <c r="W421" s="28"/>
    </row>
    <row r="422" spans="1:23" ht="18.600000000000001" x14ac:dyDescent="0.3">
      <c r="A422" s="36">
        <v>464</v>
      </c>
      <c r="B422" s="40" t="s">
        <v>938</v>
      </c>
      <c r="C422" s="14">
        <v>1403324434</v>
      </c>
      <c r="D422" s="40" t="s">
        <v>574</v>
      </c>
      <c r="E422" s="14" t="s">
        <v>738</v>
      </c>
      <c r="F422" s="42">
        <v>2000000</v>
      </c>
      <c r="G422" s="237">
        <v>152900</v>
      </c>
      <c r="H422" s="261">
        <v>207000</v>
      </c>
      <c r="I422" s="40">
        <f>F422*H422</f>
        <v>414000000000</v>
      </c>
      <c r="J422" s="11"/>
      <c r="K422" s="11"/>
      <c r="L422" s="223"/>
      <c r="M422" s="83"/>
      <c r="N422" s="11"/>
      <c r="O422" s="11"/>
      <c r="P422" s="40"/>
      <c r="Q422" s="40"/>
      <c r="R422" s="42"/>
      <c r="S422" s="42"/>
      <c r="T422" s="11"/>
      <c r="U422" s="21"/>
      <c r="V422" s="35"/>
      <c r="W422" s="28"/>
    </row>
    <row r="423" spans="1:23" ht="18.600000000000001" x14ac:dyDescent="0.3">
      <c r="A423" s="36">
        <v>465</v>
      </c>
      <c r="B423" s="40" t="s">
        <v>939</v>
      </c>
      <c r="C423" s="14">
        <v>1403337031</v>
      </c>
      <c r="D423" s="40" t="s">
        <v>574</v>
      </c>
      <c r="E423" s="14" t="s">
        <v>738</v>
      </c>
      <c r="F423" s="42">
        <v>1500000</v>
      </c>
      <c r="G423" s="237">
        <v>149700</v>
      </c>
      <c r="H423" s="261">
        <v>208100</v>
      </c>
      <c r="I423" s="40">
        <f>F423*H423</f>
        <v>312150000000</v>
      </c>
      <c r="J423" s="11"/>
      <c r="K423" s="11"/>
      <c r="L423" s="223"/>
      <c r="M423" s="83"/>
      <c r="N423" s="11"/>
      <c r="O423" s="11"/>
      <c r="P423" s="40"/>
      <c r="Q423" s="40"/>
      <c r="R423" s="42"/>
      <c r="S423" s="42"/>
      <c r="T423" s="11"/>
      <c r="U423" s="21"/>
      <c r="V423" s="35"/>
      <c r="W423" s="28"/>
    </row>
    <row r="424" spans="1:23" ht="18.600000000000001" x14ac:dyDescent="0.3">
      <c r="A424" s="36">
        <v>466</v>
      </c>
      <c r="B424" s="40" t="s">
        <v>939</v>
      </c>
      <c r="C424" s="14">
        <v>1403337032</v>
      </c>
      <c r="D424" s="40" t="s">
        <v>574</v>
      </c>
      <c r="E424" s="14" t="s">
        <v>738</v>
      </c>
      <c r="F424" s="42">
        <v>1500000</v>
      </c>
      <c r="G424" s="237">
        <v>149700</v>
      </c>
      <c r="H424" s="261">
        <v>208100</v>
      </c>
      <c r="I424" s="40">
        <f t="shared" ref="I424" si="45">F424*H424</f>
        <v>312150000000</v>
      </c>
      <c r="J424" s="11"/>
      <c r="K424" s="11"/>
      <c r="L424" s="223"/>
      <c r="M424" s="83"/>
      <c r="N424" s="11"/>
      <c r="O424" s="11"/>
      <c r="P424" s="40"/>
      <c r="Q424" s="40"/>
      <c r="R424" s="42"/>
      <c r="S424" s="42"/>
      <c r="T424" s="11"/>
      <c r="U424" s="21"/>
      <c r="V424" s="35"/>
      <c r="W424" s="28"/>
    </row>
    <row r="425" spans="1:23" ht="18.600000000000001" x14ac:dyDescent="0.3">
      <c r="A425" s="36">
        <v>467</v>
      </c>
      <c r="B425" s="40" t="s">
        <v>939</v>
      </c>
      <c r="C425" s="14">
        <v>1403337038</v>
      </c>
      <c r="D425" s="40" t="s">
        <v>936</v>
      </c>
      <c r="E425" s="14" t="s">
        <v>738</v>
      </c>
      <c r="F425" s="42">
        <v>1500000</v>
      </c>
      <c r="G425" s="237">
        <v>142600</v>
      </c>
      <c r="H425" s="261">
        <v>221500</v>
      </c>
      <c r="I425" s="40">
        <f>F425*H425</f>
        <v>332250000000</v>
      </c>
      <c r="J425" s="11"/>
      <c r="K425" s="11"/>
      <c r="L425" s="223"/>
      <c r="M425" s="83"/>
      <c r="N425" s="11"/>
      <c r="O425" s="11"/>
      <c r="P425" s="40"/>
      <c r="Q425" s="40"/>
      <c r="R425" s="42"/>
      <c r="S425" s="42"/>
      <c r="T425" s="11"/>
      <c r="U425" s="21"/>
      <c r="V425" s="35"/>
      <c r="W425" s="28"/>
    </row>
    <row r="426" spans="1:23" ht="18.600000000000001" x14ac:dyDescent="0.3">
      <c r="A426" s="36">
        <v>468</v>
      </c>
      <c r="B426" s="40" t="s">
        <v>939</v>
      </c>
      <c r="C426" s="14">
        <v>1403337000</v>
      </c>
      <c r="D426" s="40" t="s">
        <v>941</v>
      </c>
      <c r="E426" s="14" t="s">
        <v>738</v>
      </c>
      <c r="F426" s="42">
        <v>2000000</v>
      </c>
      <c r="G426" s="237">
        <v>142600</v>
      </c>
      <c r="H426" s="261">
        <v>192500</v>
      </c>
      <c r="I426" s="40">
        <f t="shared" ref="I426:I428" si="46">F426*H426</f>
        <v>385000000000</v>
      </c>
      <c r="J426" s="11"/>
      <c r="K426" s="11"/>
      <c r="L426" s="223"/>
      <c r="M426" s="83"/>
      <c r="N426" s="11"/>
      <c r="O426" s="11"/>
      <c r="P426" s="40"/>
      <c r="Q426" s="40"/>
      <c r="R426" s="42"/>
      <c r="S426" s="42"/>
      <c r="T426" s="11"/>
      <c r="U426" s="21"/>
      <c r="V426" s="35"/>
      <c r="W426" s="28"/>
    </row>
    <row r="427" spans="1:23" ht="18.600000000000001" x14ac:dyDescent="0.3">
      <c r="A427" s="36">
        <v>469</v>
      </c>
      <c r="B427" s="40" t="s">
        <v>939</v>
      </c>
      <c r="C427" s="14">
        <v>1403336994</v>
      </c>
      <c r="D427" s="40" t="s">
        <v>2</v>
      </c>
      <c r="E427" s="14" t="s">
        <v>738</v>
      </c>
      <c r="F427" s="42">
        <v>3000000</v>
      </c>
      <c r="G427" s="237">
        <v>149700</v>
      </c>
      <c r="H427" s="261">
        <v>254600</v>
      </c>
      <c r="I427" s="40">
        <f t="shared" si="46"/>
        <v>763800000000</v>
      </c>
      <c r="J427" s="11" t="s">
        <v>750</v>
      </c>
      <c r="K427" s="11"/>
      <c r="L427" s="223"/>
      <c r="M427" s="83"/>
      <c r="N427" s="11"/>
      <c r="O427" s="11"/>
      <c r="P427" s="40"/>
      <c r="Q427" s="40"/>
      <c r="R427" s="42"/>
      <c r="S427" s="42"/>
      <c r="T427" s="11"/>
      <c r="U427" s="21"/>
      <c r="V427" s="35"/>
      <c r="W427" s="28"/>
    </row>
    <row r="428" spans="1:23" ht="18.600000000000001" x14ac:dyDescent="0.3">
      <c r="A428" s="36">
        <v>470</v>
      </c>
      <c r="B428" s="40" t="s">
        <v>939</v>
      </c>
      <c r="C428" s="14">
        <v>1403336993</v>
      </c>
      <c r="D428" s="40" t="s">
        <v>2</v>
      </c>
      <c r="E428" s="14" t="s">
        <v>738</v>
      </c>
      <c r="F428" s="42">
        <v>4000000</v>
      </c>
      <c r="G428" s="237">
        <v>149700</v>
      </c>
      <c r="H428" s="261">
        <v>254600</v>
      </c>
      <c r="I428" s="40">
        <f t="shared" si="46"/>
        <v>1018400000000</v>
      </c>
      <c r="J428" s="11" t="s">
        <v>750</v>
      </c>
      <c r="K428" s="11"/>
      <c r="L428" s="223"/>
      <c r="M428" s="83"/>
      <c r="N428" s="11"/>
      <c r="O428" s="11"/>
      <c r="P428" s="40"/>
      <c r="Q428" s="40"/>
      <c r="R428" s="42"/>
      <c r="S428" s="42"/>
      <c r="T428" s="11"/>
      <c r="U428" s="21"/>
      <c r="V428" s="35"/>
      <c r="W428" s="28"/>
    </row>
    <row r="429" spans="1:23" ht="18.600000000000001" x14ac:dyDescent="0.3">
      <c r="A429" s="36">
        <v>471</v>
      </c>
      <c r="B429" s="40" t="s">
        <v>942</v>
      </c>
      <c r="C429" s="14">
        <v>1403338192</v>
      </c>
      <c r="D429" s="40" t="s">
        <v>582</v>
      </c>
      <c r="E429" s="14" t="s">
        <v>573</v>
      </c>
      <c r="F429" s="42">
        <v>1118000</v>
      </c>
      <c r="G429" s="261">
        <v>201115</v>
      </c>
      <c r="H429" s="261">
        <v>201115</v>
      </c>
      <c r="I429" s="40">
        <f>F429*H429</f>
        <v>224846570000</v>
      </c>
      <c r="J429" s="11"/>
      <c r="K429" s="11"/>
      <c r="L429" s="223"/>
      <c r="M429" s="83"/>
      <c r="N429" s="11"/>
      <c r="O429" s="11"/>
      <c r="P429" s="40"/>
      <c r="Q429" s="40"/>
      <c r="R429" s="42"/>
      <c r="S429" s="42"/>
      <c r="T429" s="11"/>
      <c r="U429" s="21"/>
      <c r="V429" s="35"/>
      <c r="W429" s="28"/>
    </row>
    <row r="430" spans="1:23" ht="18.600000000000001" x14ac:dyDescent="0.3">
      <c r="A430" s="36">
        <v>472</v>
      </c>
      <c r="B430" s="40" t="s">
        <v>943</v>
      </c>
      <c r="C430" s="14">
        <v>1403348682</v>
      </c>
      <c r="D430" s="40" t="s">
        <v>582</v>
      </c>
      <c r="E430" s="14" t="s">
        <v>573</v>
      </c>
      <c r="F430" s="42">
        <v>104000</v>
      </c>
      <c r="G430" s="261">
        <v>191398</v>
      </c>
      <c r="H430" s="261">
        <v>204100</v>
      </c>
      <c r="I430" s="40">
        <f>F430*H430</f>
        <v>21226400000</v>
      </c>
      <c r="J430" s="11"/>
      <c r="K430" s="11"/>
      <c r="L430" s="223"/>
      <c r="M430" s="83"/>
      <c r="N430" s="11"/>
      <c r="O430" s="11"/>
      <c r="P430" s="40"/>
      <c r="Q430" s="40"/>
      <c r="R430" s="42"/>
      <c r="S430" s="42"/>
      <c r="T430" s="11"/>
      <c r="U430" s="21"/>
      <c r="V430" s="35"/>
      <c r="W430" s="28"/>
    </row>
    <row r="431" spans="1:23" ht="18.600000000000001" x14ac:dyDescent="0.3">
      <c r="A431" s="36">
        <v>473</v>
      </c>
      <c r="B431" s="40" t="s">
        <v>944</v>
      </c>
      <c r="C431" s="14">
        <v>1403355977</v>
      </c>
      <c r="D431" s="40" t="s">
        <v>2</v>
      </c>
      <c r="E431" s="14" t="s">
        <v>738</v>
      </c>
      <c r="F431" s="42">
        <v>3000000</v>
      </c>
      <c r="G431" s="237">
        <v>149700</v>
      </c>
      <c r="H431" s="261">
        <v>230100</v>
      </c>
      <c r="I431" s="40">
        <f t="shared" ref="I431" si="47">F431*H431</f>
        <v>690300000000</v>
      </c>
      <c r="J431" s="11" t="s">
        <v>833</v>
      </c>
      <c r="K431" s="11"/>
      <c r="L431" s="223"/>
      <c r="M431" s="83"/>
      <c r="N431" s="11"/>
      <c r="O431" s="11"/>
      <c r="P431" s="40"/>
      <c r="Q431" s="40"/>
      <c r="R431" s="42"/>
      <c r="S431" s="42"/>
      <c r="T431" s="11"/>
      <c r="U431" s="21"/>
      <c r="V431" s="35"/>
      <c r="W431" s="28"/>
    </row>
    <row r="432" spans="1:23" ht="18.600000000000001" x14ac:dyDescent="0.3">
      <c r="A432" s="36">
        <v>474</v>
      </c>
      <c r="B432" s="40" t="s">
        <v>944</v>
      </c>
      <c r="C432" s="14">
        <v>1403355978</v>
      </c>
      <c r="D432" s="40" t="s">
        <v>2</v>
      </c>
      <c r="E432" s="14" t="s">
        <v>738</v>
      </c>
      <c r="F432" s="42">
        <v>3000000</v>
      </c>
      <c r="G432" s="237">
        <v>149700</v>
      </c>
      <c r="H432" s="261">
        <v>230100</v>
      </c>
      <c r="I432" s="40">
        <f t="shared" ref="I432" si="48">F432*H432</f>
        <v>690300000000</v>
      </c>
      <c r="J432" s="11"/>
      <c r="K432" s="11"/>
      <c r="L432" s="223"/>
      <c r="M432" s="83"/>
      <c r="N432" s="11"/>
      <c r="O432" s="11"/>
      <c r="P432" s="40"/>
      <c r="Q432" s="40"/>
      <c r="R432" s="42"/>
      <c r="S432" s="42"/>
      <c r="T432" s="11"/>
      <c r="U432" s="21"/>
      <c r="V432" s="35"/>
      <c r="W432" s="28"/>
    </row>
    <row r="433" spans="1:23" ht="18.600000000000001" x14ac:dyDescent="0.3">
      <c r="A433" s="36">
        <v>475</v>
      </c>
      <c r="B433" s="40" t="s">
        <v>945</v>
      </c>
      <c r="C433" s="14">
        <v>1403359387</v>
      </c>
      <c r="D433" s="40" t="s">
        <v>582</v>
      </c>
      <c r="E433" s="14" t="s">
        <v>738</v>
      </c>
      <c r="F433" s="42">
        <v>806000</v>
      </c>
      <c r="G433" s="261">
        <v>191398</v>
      </c>
      <c r="H433" s="261">
        <v>203100</v>
      </c>
      <c r="I433" s="40">
        <f>F433*H433</f>
        <v>163698600000</v>
      </c>
      <c r="J433" s="11"/>
      <c r="K433" s="11"/>
      <c r="L433" s="223"/>
      <c r="M433" s="83"/>
      <c r="N433" s="11"/>
      <c r="O433" s="11"/>
      <c r="P433" s="40"/>
      <c r="Q433" s="40"/>
      <c r="R433" s="42"/>
      <c r="S433" s="42"/>
      <c r="T433" s="11"/>
      <c r="U433" s="21"/>
      <c r="V433" s="35"/>
      <c r="W433" s="28"/>
    </row>
    <row r="434" spans="1:23" ht="18.600000000000001" x14ac:dyDescent="0.3">
      <c r="A434" s="36">
        <v>476</v>
      </c>
      <c r="B434" s="40" t="s">
        <v>946</v>
      </c>
      <c r="C434" s="14">
        <v>1403366658</v>
      </c>
      <c r="D434" s="40" t="s">
        <v>2</v>
      </c>
      <c r="E434" s="14" t="s">
        <v>738</v>
      </c>
      <c r="F434" s="42">
        <v>3000000</v>
      </c>
      <c r="G434" s="237">
        <v>149700</v>
      </c>
      <c r="H434" s="261">
        <v>257400</v>
      </c>
      <c r="I434" s="40">
        <f t="shared" ref="I434" si="49">F434*H434</f>
        <v>772200000000</v>
      </c>
      <c r="J434" s="11"/>
      <c r="K434" s="11"/>
      <c r="L434" s="223"/>
      <c r="M434" s="83"/>
      <c r="N434" s="11"/>
      <c r="O434" s="11"/>
      <c r="P434" s="40"/>
      <c r="Q434" s="40"/>
      <c r="R434" s="42"/>
      <c r="S434" s="42"/>
      <c r="T434" s="11"/>
      <c r="U434" s="21"/>
      <c r="V434" s="35"/>
      <c r="W434" s="28"/>
    </row>
    <row r="435" spans="1:23" ht="18.600000000000001" x14ac:dyDescent="0.3">
      <c r="A435" s="36">
        <v>477</v>
      </c>
      <c r="B435" s="40" t="s">
        <v>947</v>
      </c>
      <c r="C435" s="14">
        <v>1403368723</v>
      </c>
      <c r="D435" s="40" t="s">
        <v>582</v>
      </c>
      <c r="E435" s="14" t="s">
        <v>573</v>
      </c>
      <c r="F435" s="42">
        <v>520000</v>
      </c>
      <c r="G435" s="261">
        <v>191398</v>
      </c>
      <c r="H435" s="261">
        <v>206568</v>
      </c>
      <c r="I435" s="40">
        <f>F435*H435</f>
        <v>107415360000</v>
      </c>
      <c r="J435" s="11" t="s">
        <v>833</v>
      </c>
      <c r="K435" s="11"/>
      <c r="L435" s="223"/>
      <c r="M435" s="83"/>
      <c r="N435" s="11"/>
      <c r="O435" s="11"/>
      <c r="P435" s="40"/>
      <c r="Q435" s="40"/>
      <c r="R435" s="42"/>
      <c r="S435" s="42"/>
      <c r="T435" s="11"/>
      <c r="U435" s="21"/>
      <c r="V435" s="35"/>
      <c r="W435" s="28"/>
    </row>
    <row r="436" spans="1:23" ht="18.600000000000001" x14ac:dyDescent="0.3">
      <c r="A436" s="36">
        <v>478</v>
      </c>
      <c r="B436" s="40" t="s">
        <v>948</v>
      </c>
      <c r="C436" s="14">
        <v>1403372499</v>
      </c>
      <c r="D436" s="40" t="s">
        <v>2</v>
      </c>
      <c r="E436" s="14" t="s">
        <v>738</v>
      </c>
      <c r="F436" s="42">
        <v>3000000</v>
      </c>
      <c r="G436" s="237">
        <v>161800</v>
      </c>
      <c r="H436" s="261">
        <v>238900</v>
      </c>
      <c r="I436" s="40">
        <f t="shared" ref="I436:I437" si="50">F436*H436</f>
        <v>716700000000</v>
      </c>
      <c r="J436" s="11"/>
      <c r="K436" s="11"/>
      <c r="L436" s="223"/>
      <c r="M436" s="83"/>
      <c r="N436" s="11"/>
      <c r="O436" s="11"/>
      <c r="P436" s="40"/>
      <c r="Q436" s="40"/>
      <c r="R436" s="42"/>
      <c r="S436" s="42"/>
      <c r="T436" s="11"/>
      <c r="U436" s="21"/>
      <c r="V436" s="35"/>
      <c r="W436" s="28"/>
    </row>
    <row r="437" spans="1:23" ht="18.600000000000001" x14ac:dyDescent="0.3">
      <c r="A437" s="36">
        <v>479</v>
      </c>
      <c r="B437" s="40" t="s">
        <v>948</v>
      </c>
      <c r="C437" s="14">
        <v>1403372500</v>
      </c>
      <c r="D437" s="40" t="s">
        <v>2</v>
      </c>
      <c r="E437" s="14" t="s">
        <v>738</v>
      </c>
      <c r="F437" s="42">
        <v>3000000</v>
      </c>
      <c r="G437" s="237">
        <v>161800</v>
      </c>
      <c r="H437" s="261">
        <v>238900</v>
      </c>
      <c r="I437" s="40">
        <f t="shared" si="50"/>
        <v>716700000000</v>
      </c>
      <c r="J437" s="11"/>
      <c r="K437" s="11"/>
      <c r="L437" s="223"/>
      <c r="M437" s="83"/>
      <c r="N437" s="11"/>
      <c r="O437" s="11"/>
      <c r="P437" s="40"/>
      <c r="Q437" s="40"/>
      <c r="R437" s="42"/>
      <c r="S437" s="42"/>
      <c r="T437" s="11"/>
      <c r="U437" s="21"/>
      <c r="V437" s="35"/>
      <c r="W437" s="28"/>
    </row>
    <row r="438" spans="1:23" ht="18.600000000000001" x14ac:dyDescent="0.3">
      <c r="A438" s="36">
        <v>480</v>
      </c>
      <c r="B438" s="40" t="s">
        <v>948</v>
      </c>
      <c r="C438" s="14">
        <v>1403372491</v>
      </c>
      <c r="D438" s="40" t="s">
        <v>552</v>
      </c>
      <c r="E438" s="14" t="s">
        <v>738</v>
      </c>
      <c r="F438" s="42">
        <v>1000000</v>
      </c>
      <c r="G438" s="237">
        <v>154100</v>
      </c>
      <c r="H438" s="261">
        <v>205400</v>
      </c>
      <c r="I438" s="40">
        <f>F438*H438</f>
        <v>205400000000</v>
      </c>
      <c r="J438" s="11"/>
      <c r="K438" s="11"/>
      <c r="L438" s="223"/>
      <c r="M438" s="83"/>
      <c r="N438" s="11"/>
      <c r="O438" s="11"/>
      <c r="P438" s="40"/>
      <c r="Q438" s="40"/>
      <c r="R438" s="42"/>
      <c r="S438" s="42"/>
      <c r="T438" s="11"/>
      <c r="U438" s="21"/>
      <c r="V438" s="35"/>
      <c r="W438" s="28"/>
    </row>
    <row r="439" spans="1:23" ht="18.600000000000001" x14ac:dyDescent="0.3">
      <c r="A439" s="36">
        <v>481</v>
      </c>
      <c r="B439" s="40" t="s">
        <v>948</v>
      </c>
      <c r="C439" s="14">
        <v>1403372450</v>
      </c>
      <c r="D439" s="40" t="s">
        <v>574</v>
      </c>
      <c r="E439" s="14" t="s">
        <v>738</v>
      </c>
      <c r="F439" s="42">
        <v>1000000</v>
      </c>
      <c r="G439" s="237">
        <v>161800</v>
      </c>
      <c r="H439" s="261">
        <v>182800</v>
      </c>
      <c r="I439" s="40">
        <f>F439*H439</f>
        <v>182800000000</v>
      </c>
      <c r="J439" s="11"/>
      <c r="K439" s="11"/>
      <c r="L439" s="223"/>
      <c r="M439" s="83"/>
      <c r="N439" s="11"/>
      <c r="O439" s="11"/>
      <c r="P439" s="40"/>
      <c r="Q439" s="40"/>
      <c r="R439" s="42"/>
      <c r="S439" s="42"/>
      <c r="T439" s="11"/>
      <c r="U439" s="21"/>
      <c r="V439" s="35"/>
      <c r="W439" s="28"/>
    </row>
    <row r="440" spans="1:23" ht="18.600000000000001" x14ac:dyDescent="0.3">
      <c r="A440" s="36">
        <v>482</v>
      </c>
      <c r="B440" s="40" t="s">
        <v>949</v>
      </c>
      <c r="C440" s="14">
        <v>1403376061</v>
      </c>
      <c r="D440" s="40" t="s">
        <v>582</v>
      </c>
      <c r="E440" s="14" t="s">
        <v>573</v>
      </c>
      <c r="F440" s="42">
        <v>416000</v>
      </c>
      <c r="G440" s="261">
        <v>191398</v>
      </c>
      <c r="H440" s="261">
        <v>195130</v>
      </c>
      <c r="I440" s="40">
        <f>F440*H440</f>
        <v>81174080000</v>
      </c>
      <c r="J440" s="11"/>
      <c r="K440" s="11"/>
      <c r="L440" s="223"/>
      <c r="M440" s="83"/>
      <c r="N440" s="11"/>
      <c r="O440" s="11"/>
      <c r="P440" s="40"/>
      <c r="Q440" s="40"/>
      <c r="R440" s="42"/>
      <c r="S440" s="42"/>
      <c r="T440" s="11"/>
      <c r="U440" s="21"/>
      <c r="V440" s="35"/>
      <c r="W440" s="28"/>
    </row>
    <row r="441" spans="1:23" ht="18.600000000000001" x14ac:dyDescent="0.3">
      <c r="A441" s="36">
        <v>460</v>
      </c>
      <c r="B441" s="40" t="s">
        <v>950</v>
      </c>
      <c r="C441" s="14">
        <v>1403382139</v>
      </c>
      <c r="D441" s="40" t="s">
        <v>552</v>
      </c>
      <c r="E441" s="14" t="s">
        <v>738</v>
      </c>
      <c r="F441" s="42">
        <v>1000000</v>
      </c>
      <c r="G441" s="237">
        <v>154100</v>
      </c>
      <c r="H441" s="261">
        <v>238100</v>
      </c>
      <c r="I441" s="40">
        <f>F441*H441</f>
        <v>238100000000</v>
      </c>
      <c r="J441" s="11" t="s">
        <v>833</v>
      </c>
      <c r="K441" s="11"/>
      <c r="L441" s="223"/>
      <c r="M441" s="83"/>
      <c r="N441" s="11"/>
      <c r="O441" s="11"/>
      <c r="P441" s="40"/>
      <c r="Q441" s="40"/>
      <c r="R441" s="42"/>
      <c r="S441" s="42"/>
      <c r="T441" s="11"/>
      <c r="U441" s="21"/>
      <c r="V441" s="35"/>
      <c r="W441" s="28"/>
    </row>
    <row r="442" spans="1:23" ht="18.600000000000001" x14ac:dyDescent="0.3">
      <c r="A442" s="36">
        <v>484</v>
      </c>
      <c r="B442" s="40" t="s">
        <v>950</v>
      </c>
      <c r="C442" s="14">
        <v>1403382168</v>
      </c>
      <c r="D442" s="40" t="s">
        <v>941</v>
      </c>
      <c r="E442" s="14" t="s">
        <v>738</v>
      </c>
      <c r="F442" s="42">
        <v>1000000</v>
      </c>
      <c r="G442" s="237">
        <v>154100</v>
      </c>
      <c r="H442" s="261">
        <v>231100</v>
      </c>
      <c r="I442" s="40">
        <f t="shared" ref="I442:I445" si="51">F442*H442</f>
        <v>231100000000</v>
      </c>
      <c r="J442" s="11"/>
      <c r="K442" s="11"/>
      <c r="L442" s="223"/>
      <c r="M442" s="83"/>
      <c r="N442" s="11"/>
      <c r="O442" s="11"/>
      <c r="P442" s="40"/>
      <c r="Q442" s="40"/>
      <c r="R442" s="42"/>
      <c r="S442" s="42"/>
      <c r="T442" s="11"/>
      <c r="U442" s="21"/>
      <c r="V442" s="35"/>
      <c r="W442" s="28"/>
    </row>
    <row r="443" spans="1:23" ht="18.600000000000001" x14ac:dyDescent="0.3">
      <c r="A443" s="36">
        <v>485</v>
      </c>
      <c r="B443" s="40" t="s">
        <v>950</v>
      </c>
      <c r="C443" s="14">
        <v>1403382167</v>
      </c>
      <c r="D443" s="40" t="s">
        <v>941</v>
      </c>
      <c r="E443" s="14" t="s">
        <v>738</v>
      </c>
      <c r="F443" s="42">
        <v>1000000</v>
      </c>
      <c r="G443" s="237">
        <v>154100</v>
      </c>
      <c r="H443" s="261">
        <v>231100</v>
      </c>
      <c r="I443" s="40">
        <f t="shared" si="51"/>
        <v>231100000000</v>
      </c>
      <c r="J443" s="11"/>
      <c r="K443" s="11"/>
      <c r="L443" s="223"/>
      <c r="M443" s="83"/>
      <c r="N443" s="11"/>
      <c r="O443" s="11"/>
      <c r="P443" s="40"/>
      <c r="Q443" s="40"/>
      <c r="R443" s="42"/>
      <c r="S443" s="42"/>
      <c r="T443" s="11"/>
      <c r="U443" s="21"/>
      <c r="V443" s="35"/>
      <c r="W443" s="28"/>
    </row>
    <row r="444" spans="1:23" ht="18.600000000000001" x14ac:dyDescent="0.3">
      <c r="A444" s="36">
        <v>478</v>
      </c>
      <c r="B444" s="40" t="s">
        <v>950</v>
      </c>
      <c r="C444" s="14">
        <v>1403382121</v>
      </c>
      <c r="D444" s="40" t="s">
        <v>2</v>
      </c>
      <c r="E444" s="14" t="s">
        <v>738</v>
      </c>
      <c r="F444" s="42">
        <v>3000000</v>
      </c>
      <c r="G444" s="237">
        <v>161800</v>
      </c>
      <c r="H444" s="261">
        <v>260900</v>
      </c>
      <c r="I444" s="40">
        <f t="shared" si="51"/>
        <v>782700000000</v>
      </c>
      <c r="J444" s="11"/>
      <c r="K444" s="11"/>
      <c r="L444" s="223"/>
      <c r="M444" s="83"/>
      <c r="N444" s="11"/>
      <c r="O444" s="11"/>
      <c r="P444" s="40"/>
      <c r="Q444" s="40"/>
      <c r="R444" s="42"/>
      <c r="S444" s="42"/>
      <c r="T444" s="11"/>
      <c r="U444" s="21"/>
      <c r="V444" s="35"/>
      <c r="W444" s="28"/>
    </row>
    <row r="445" spans="1:23" ht="18.600000000000001" x14ac:dyDescent="0.3">
      <c r="A445" s="36">
        <v>479</v>
      </c>
      <c r="B445" s="40" t="s">
        <v>950</v>
      </c>
      <c r="C445" s="14">
        <v>1403382122</v>
      </c>
      <c r="D445" s="40" t="s">
        <v>2</v>
      </c>
      <c r="E445" s="14" t="s">
        <v>738</v>
      </c>
      <c r="F445" s="42">
        <v>3000000</v>
      </c>
      <c r="G445" s="237">
        <v>161800</v>
      </c>
      <c r="H445" s="261">
        <v>260900</v>
      </c>
      <c r="I445" s="40">
        <f t="shared" si="51"/>
        <v>782700000000</v>
      </c>
      <c r="J445" s="11"/>
      <c r="K445" s="11"/>
      <c r="L445" s="223"/>
      <c r="M445" s="83"/>
      <c r="N445" s="11"/>
      <c r="O445" s="11"/>
      <c r="P445" s="40"/>
      <c r="Q445" s="40"/>
      <c r="R445" s="42"/>
      <c r="S445" s="42"/>
      <c r="T445" s="11"/>
      <c r="U445" s="21"/>
      <c r="V445" s="35"/>
      <c r="W445" s="28"/>
    </row>
    <row r="446" spans="1:23" ht="18.600000000000001" x14ac:dyDescent="0.3">
      <c r="A446" s="36"/>
      <c r="B446" s="40"/>
      <c r="C446" s="14"/>
      <c r="D446" s="40"/>
      <c r="E446" s="14"/>
      <c r="F446" s="42"/>
      <c r="G446" s="237"/>
      <c r="H446" s="261"/>
      <c r="I446" s="40"/>
      <c r="J446" s="11"/>
      <c r="K446" s="11"/>
      <c r="L446" s="223"/>
      <c r="M446" s="83"/>
      <c r="N446" s="11"/>
      <c r="O446" s="11"/>
      <c r="P446" s="40"/>
      <c r="Q446" s="40"/>
      <c r="R446" s="42"/>
      <c r="S446" s="42"/>
      <c r="T446" s="11"/>
      <c r="U446" s="21"/>
      <c r="V446" s="35"/>
      <c r="W446" s="28"/>
    </row>
    <row r="447" spans="1:23" ht="18.600000000000001" x14ac:dyDescent="0.3">
      <c r="A447" s="36"/>
      <c r="B447" s="40"/>
      <c r="C447" s="14"/>
      <c r="D447" s="40"/>
      <c r="E447" s="14"/>
      <c r="F447" s="42"/>
      <c r="G447" s="237"/>
      <c r="H447" s="261"/>
      <c r="I447" s="40"/>
      <c r="J447" s="11"/>
      <c r="K447" s="11"/>
      <c r="L447" s="223"/>
      <c r="M447" s="83"/>
      <c r="N447" s="11"/>
      <c r="O447" s="11"/>
      <c r="P447" s="40"/>
      <c r="Q447" s="40"/>
      <c r="R447" s="42"/>
      <c r="S447" s="42"/>
      <c r="T447" s="11"/>
      <c r="U447" s="21"/>
      <c r="V447" s="35"/>
      <c r="W447" s="28"/>
    </row>
    <row r="448" spans="1:23" ht="18.600000000000001" x14ac:dyDescent="0.3">
      <c r="A448" s="36"/>
      <c r="B448" s="40"/>
      <c r="C448" s="14"/>
      <c r="D448" s="40"/>
      <c r="E448" s="14"/>
      <c r="F448" s="42"/>
      <c r="G448" s="237"/>
      <c r="H448" s="261"/>
      <c r="I448" s="40"/>
      <c r="J448" s="11"/>
      <c r="K448" s="11"/>
      <c r="L448" s="223"/>
      <c r="M448" s="83"/>
      <c r="N448" s="11"/>
      <c r="O448" s="11"/>
      <c r="P448" s="40"/>
      <c r="Q448" s="40"/>
      <c r="R448" s="42"/>
      <c r="S448" s="42"/>
      <c r="T448" s="11"/>
      <c r="U448" s="21"/>
      <c r="V448" s="35"/>
      <c r="W448" s="28"/>
    </row>
    <row r="449" spans="1:23" ht="18.600000000000001" x14ac:dyDescent="0.3">
      <c r="A449" s="36"/>
      <c r="B449" s="40"/>
      <c r="C449" s="14"/>
      <c r="D449" s="40"/>
      <c r="E449" s="14"/>
      <c r="F449" s="42"/>
      <c r="G449" s="237"/>
      <c r="H449" s="261"/>
      <c r="I449" s="40"/>
      <c r="J449" s="11"/>
      <c r="K449" s="11"/>
      <c r="L449" s="223"/>
      <c r="M449" s="83"/>
      <c r="N449" s="11"/>
      <c r="O449" s="11"/>
      <c r="P449" s="40"/>
      <c r="Q449" s="40"/>
      <c r="R449" s="42"/>
      <c r="S449" s="42"/>
      <c r="T449" s="11"/>
      <c r="U449" s="21"/>
      <c r="V449" s="35"/>
      <c r="W449" s="28"/>
    </row>
    <row r="450" spans="1:23" ht="18.600000000000001" x14ac:dyDescent="0.3">
      <c r="A450" s="36"/>
      <c r="B450" s="40"/>
      <c r="C450" s="14"/>
      <c r="D450" s="40"/>
      <c r="E450" s="14"/>
      <c r="F450" s="42"/>
      <c r="G450" s="237"/>
      <c r="H450" s="261"/>
      <c r="I450" s="40"/>
      <c r="J450" s="11"/>
      <c r="K450" s="11"/>
      <c r="L450" s="223"/>
      <c r="M450" s="83"/>
      <c r="N450" s="11"/>
      <c r="O450" s="11"/>
      <c r="P450" s="40"/>
      <c r="Q450" s="40"/>
      <c r="R450" s="42"/>
      <c r="S450" s="42"/>
      <c r="T450" s="11"/>
      <c r="U450" s="21"/>
      <c r="V450" s="35"/>
      <c r="W450" s="28"/>
    </row>
    <row r="451" spans="1:23" ht="18.600000000000001" x14ac:dyDescent="0.3">
      <c r="A451" s="36"/>
      <c r="B451" s="40"/>
      <c r="C451" s="14"/>
      <c r="D451" s="40"/>
      <c r="E451" s="14"/>
      <c r="F451" s="42"/>
      <c r="G451" s="237"/>
      <c r="H451" s="261"/>
      <c r="I451" s="40"/>
      <c r="J451" s="11"/>
      <c r="K451" s="11"/>
      <c r="L451" s="223"/>
      <c r="M451" s="83"/>
      <c r="N451" s="11"/>
      <c r="O451" s="11"/>
      <c r="P451" s="40"/>
      <c r="Q451" s="40"/>
      <c r="R451" s="42"/>
      <c r="S451" s="42"/>
      <c r="T451" s="11"/>
      <c r="U451" s="21"/>
      <c r="V451" s="35"/>
      <c r="W451" s="28"/>
    </row>
    <row r="452" spans="1:23" ht="18.600000000000001" x14ac:dyDescent="0.3">
      <c r="A452" s="36"/>
      <c r="B452" s="40"/>
      <c r="C452" s="14"/>
      <c r="D452" s="40"/>
      <c r="E452" s="14"/>
      <c r="F452" s="42"/>
      <c r="G452" s="237"/>
      <c r="H452" s="261"/>
      <c r="I452" s="40"/>
      <c r="J452" s="11"/>
      <c r="K452" s="11"/>
      <c r="L452" s="223"/>
      <c r="M452" s="83"/>
      <c r="N452" s="11"/>
      <c r="O452" s="11"/>
      <c r="P452" s="40"/>
      <c r="Q452" s="40"/>
      <c r="R452" s="42"/>
      <c r="S452" s="42"/>
      <c r="T452" s="11"/>
      <c r="U452" s="21"/>
      <c r="V452" s="35"/>
      <c r="W452" s="28"/>
    </row>
    <row r="453" spans="1:23" ht="18.600000000000001" x14ac:dyDescent="0.3">
      <c r="A453" s="36"/>
      <c r="B453" s="40"/>
      <c r="C453" s="14"/>
      <c r="D453" s="40"/>
      <c r="E453" s="14"/>
      <c r="F453" s="42"/>
      <c r="G453" s="237"/>
      <c r="H453" s="261"/>
      <c r="I453" s="40"/>
      <c r="J453" s="11"/>
      <c r="K453" s="11"/>
      <c r="L453" s="223"/>
      <c r="M453" s="83"/>
      <c r="N453" s="11"/>
      <c r="O453" s="11"/>
      <c r="P453" s="40"/>
      <c r="Q453" s="40"/>
      <c r="R453" s="42"/>
      <c r="S453" s="42"/>
      <c r="T453" s="11"/>
      <c r="U453" s="21"/>
      <c r="V453" s="35"/>
      <c r="W453" s="28"/>
    </row>
    <row r="454" spans="1:23" ht="18.600000000000001" x14ac:dyDescent="0.3">
      <c r="A454" s="36"/>
      <c r="B454" s="40"/>
      <c r="C454" s="14"/>
      <c r="D454" s="40"/>
      <c r="E454" s="14"/>
      <c r="F454" s="42"/>
      <c r="G454" s="237"/>
      <c r="H454" s="261"/>
      <c r="I454" s="40"/>
      <c r="J454" s="11"/>
      <c r="K454" s="11"/>
      <c r="L454" s="223"/>
      <c r="M454" s="83"/>
      <c r="N454" s="11"/>
      <c r="O454" s="11"/>
      <c r="P454" s="40"/>
      <c r="Q454" s="40"/>
      <c r="R454" s="42"/>
      <c r="S454" s="42"/>
      <c r="T454" s="11"/>
      <c r="U454" s="21"/>
      <c r="V454" s="35"/>
      <c r="W454" s="28"/>
    </row>
    <row r="455" spans="1:23" ht="18.600000000000001" x14ac:dyDescent="0.3">
      <c r="A455" s="36"/>
      <c r="B455" s="40"/>
      <c r="C455" s="14"/>
      <c r="D455" s="40"/>
      <c r="E455" s="14"/>
      <c r="F455" s="42"/>
      <c r="G455" s="237"/>
      <c r="H455" s="261"/>
      <c r="I455" s="40"/>
      <c r="J455" s="11"/>
      <c r="K455" s="11"/>
      <c r="L455" s="223"/>
      <c r="M455" s="83"/>
      <c r="N455" s="11"/>
      <c r="O455" s="11"/>
      <c r="P455" s="40"/>
      <c r="Q455" s="40"/>
      <c r="R455" s="42"/>
      <c r="S455" s="42"/>
      <c r="T455" s="11"/>
      <c r="U455" s="21"/>
      <c r="V455" s="35"/>
      <c r="W455" s="28"/>
    </row>
    <row r="456" spans="1:23" ht="18.600000000000001" x14ac:dyDescent="0.3">
      <c r="A456" s="36"/>
      <c r="B456" s="40"/>
      <c r="C456" s="14"/>
      <c r="D456" s="40"/>
      <c r="E456" s="14"/>
      <c r="F456" s="42"/>
      <c r="G456" s="237"/>
      <c r="H456" s="261"/>
      <c r="I456" s="40"/>
      <c r="J456" s="11"/>
      <c r="K456" s="11"/>
      <c r="L456" s="223"/>
      <c r="M456" s="83"/>
      <c r="N456" s="11"/>
      <c r="O456" s="11"/>
      <c r="P456" s="40"/>
      <c r="Q456" s="40"/>
      <c r="R456" s="42"/>
      <c r="S456" s="42"/>
      <c r="T456" s="11"/>
      <c r="U456" s="21"/>
      <c r="V456" s="35"/>
      <c r="W456" s="28"/>
    </row>
    <row r="457" spans="1:23" ht="18.600000000000001" x14ac:dyDescent="0.3">
      <c r="A457" s="36"/>
      <c r="B457" s="40"/>
      <c r="C457" s="14"/>
      <c r="D457" s="40"/>
      <c r="E457" s="14"/>
      <c r="F457" s="42"/>
      <c r="G457" s="237"/>
      <c r="H457" s="261"/>
      <c r="I457" s="40"/>
      <c r="J457" s="11"/>
      <c r="K457" s="11"/>
      <c r="L457" s="223"/>
      <c r="M457" s="83"/>
      <c r="N457" s="11"/>
      <c r="O457" s="11"/>
      <c r="P457" s="40"/>
      <c r="Q457" s="40"/>
      <c r="R457" s="42"/>
      <c r="S457" s="42"/>
      <c r="T457" s="11"/>
      <c r="U457" s="21"/>
      <c r="V457" s="35"/>
      <c r="W457" s="28"/>
    </row>
    <row r="458" spans="1:23" ht="18.600000000000001" x14ac:dyDescent="0.3">
      <c r="A458" s="36"/>
      <c r="B458" s="40"/>
      <c r="C458" s="14"/>
      <c r="D458" s="40"/>
      <c r="E458" s="14"/>
      <c r="F458" s="42"/>
      <c r="G458" s="237"/>
      <c r="H458" s="261"/>
      <c r="I458" s="40"/>
      <c r="J458" s="11"/>
      <c r="K458" s="11"/>
      <c r="L458" s="223"/>
      <c r="M458" s="83"/>
      <c r="N458" s="11"/>
      <c r="O458" s="11"/>
      <c r="P458" s="40"/>
      <c r="Q458" s="40"/>
      <c r="R458" s="42"/>
      <c r="S458" s="42"/>
      <c r="T458" s="11"/>
      <c r="U458" s="21"/>
      <c r="V458" s="35"/>
      <c r="W458" s="28"/>
    </row>
    <row r="459" spans="1:23" ht="18.600000000000001" x14ac:dyDescent="0.3">
      <c r="A459" s="36"/>
      <c r="B459" s="40"/>
      <c r="C459" s="14"/>
      <c r="D459" s="40"/>
      <c r="E459" s="14"/>
      <c r="F459" s="42"/>
      <c r="G459" s="237"/>
      <c r="H459" s="261"/>
      <c r="I459" s="40"/>
      <c r="J459" s="11"/>
      <c r="K459" s="11"/>
      <c r="L459" s="223"/>
      <c r="M459" s="83"/>
      <c r="N459" s="11"/>
      <c r="O459" s="11"/>
      <c r="P459" s="40"/>
      <c r="Q459" s="40"/>
      <c r="R459" s="42"/>
      <c r="S459" s="42"/>
      <c r="T459" s="11"/>
      <c r="U459" s="21"/>
      <c r="V459" s="35"/>
      <c r="W459" s="28"/>
    </row>
    <row r="460" spans="1:23" ht="18.600000000000001" x14ac:dyDescent="0.3">
      <c r="A460" s="36"/>
      <c r="B460" s="40"/>
      <c r="C460" s="14"/>
      <c r="D460" s="40"/>
      <c r="E460" s="14"/>
      <c r="F460" s="42"/>
      <c r="G460" s="237"/>
      <c r="H460" s="261"/>
      <c r="I460" s="40"/>
      <c r="J460" s="11"/>
      <c r="K460" s="11"/>
      <c r="L460" s="223"/>
      <c r="M460" s="83"/>
      <c r="N460" s="11"/>
      <c r="O460" s="11"/>
      <c r="P460" s="40"/>
      <c r="Q460" s="40"/>
      <c r="R460" s="42"/>
      <c r="S460" s="42"/>
      <c r="T460" s="11"/>
      <c r="U460" s="21"/>
      <c r="V460" s="35"/>
      <c r="W460" s="28"/>
    </row>
    <row r="461" spans="1:23" ht="18.600000000000001" x14ac:dyDescent="0.3">
      <c r="A461" s="36"/>
      <c r="B461" s="40"/>
      <c r="C461" s="14"/>
      <c r="D461" s="40"/>
      <c r="E461" s="14"/>
      <c r="F461" s="42"/>
      <c r="G461" s="237"/>
      <c r="H461" s="261"/>
      <c r="I461" s="40"/>
      <c r="J461" s="11"/>
      <c r="K461" s="11"/>
      <c r="L461" s="223"/>
      <c r="M461" s="83"/>
      <c r="N461" s="11"/>
      <c r="O461" s="11"/>
      <c r="P461" s="40"/>
      <c r="Q461" s="40"/>
      <c r="R461" s="42"/>
      <c r="S461" s="42"/>
      <c r="T461" s="11"/>
      <c r="U461" s="21"/>
      <c r="V461" s="35"/>
      <c r="W461" s="28"/>
    </row>
    <row r="462" spans="1:23" ht="18.600000000000001" x14ac:dyDescent="0.3">
      <c r="A462" s="36"/>
      <c r="B462" s="40"/>
      <c r="C462" s="14"/>
      <c r="D462" s="40"/>
      <c r="E462" s="14"/>
      <c r="F462" s="42"/>
      <c r="G462" s="237"/>
      <c r="H462" s="261"/>
      <c r="I462" s="40"/>
      <c r="J462" s="11"/>
      <c r="K462" s="11"/>
      <c r="L462" s="223"/>
      <c r="M462" s="83"/>
      <c r="N462" s="11"/>
      <c r="O462" s="11"/>
      <c r="P462" s="40"/>
      <c r="Q462" s="40"/>
      <c r="R462" s="42"/>
      <c r="S462" s="42"/>
      <c r="T462" s="11"/>
      <c r="U462" s="21"/>
      <c r="V462" s="35"/>
      <c r="W462" s="28"/>
    </row>
    <row r="463" spans="1:23" ht="18.600000000000001" x14ac:dyDescent="0.3">
      <c r="A463" s="36"/>
      <c r="B463" s="40"/>
      <c r="C463" s="14"/>
      <c r="D463" s="40"/>
      <c r="E463" s="14"/>
      <c r="F463" s="42"/>
      <c r="G463" s="237"/>
      <c r="H463" s="261"/>
      <c r="I463" s="40"/>
      <c r="J463" s="11"/>
      <c r="K463" s="11"/>
      <c r="L463" s="223"/>
      <c r="M463" s="83"/>
      <c r="N463" s="11"/>
      <c r="O463" s="11"/>
      <c r="P463" s="40"/>
      <c r="Q463" s="40"/>
      <c r="R463" s="42"/>
      <c r="S463" s="42"/>
      <c r="T463" s="11"/>
      <c r="U463" s="21"/>
      <c r="V463" s="35"/>
      <c r="W463" s="28"/>
    </row>
    <row r="464" spans="1:23" ht="18.600000000000001" x14ac:dyDescent="0.3">
      <c r="A464" s="36"/>
      <c r="B464" s="40"/>
      <c r="C464" s="14"/>
      <c r="D464" s="40"/>
      <c r="E464" s="14"/>
      <c r="F464" s="42"/>
      <c r="G464" s="237"/>
      <c r="H464" s="261"/>
      <c r="I464" s="40"/>
      <c r="J464" s="11"/>
      <c r="K464" s="11"/>
      <c r="L464" s="223"/>
      <c r="M464" s="83"/>
      <c r="N464" s="11"/>
      <c r="O464" s="11"/>
      <c r="P464" s="40"/>
      <c r="Q464" s="40"/>
      <c r="R464" s="42"/>
      <c r="S464" s="42"/>
      <c r="T464" s="11"/>
      <c r="U464" s="21"/>
      <c r="V464" s="35"/>
      <c r="W464" s="28"/>
    </row>
    <row r="465" spans="1:23" ht="18.600000000000001" x14ac:dyDescent="0.3">
      <c r="A465" s="36"/>
      <c r="B465" s="40"/>
      <c r="C465" s="14"/>
      <c r="D465" s="40"/>
      <c r="E465" s="14"/>
      <c r="F465" s="42"/>
      <c r="G465" s="237"/>
      <c r="H465" s="261"/>
      <c r="I465" s="40"/>
      <c r="J465" s="11"/>
      <c r="K465" s="11"/>
      <c r="L465" s="223"/>
      <c r="M465" s="83"/>
      <c r="N465" s="11"/>
      <c r="O465" s="11"/>
      <c r="P465" s="40"/>
      <c r="Q465" s="40"/>
      <c r="R465" s="42"/>
      <c r="S465" s="42"/>
      <c r="T465" s="11"/>
      <c r="U465" s="21"/>
      <c r="V465" s="35"/>
      <c r="W465" s="28"/>
    </row>
    <row r="466" spans="1:23" ht="18.600000000000001" x14ac:dyDescent="0.3">
      <c r="A466" s="36"/>
      <c r="B466" s="40"/>
      <c r="C466" s="14"/>
      <c r="D466" s="40"/>
      <c r="E466" s="14"/>
      <c r="F466" s="42"/>
      <c r="G466" s="237"/>
      <c r="H466" s="261"/>
      <c r="I466" s="40"/>
      <c r="J466" s="11"/>
      <c r="K466" s="11"/>
      <c r="L466" s="223"/>
      <c r="M466" s="83"/>
      <c r="N466" s="11"/>
      <c r="O466" s="11"/>
      <c r="P466" s="40"/>
      <c r="Q466" s="40"/>
      <c r="R466" s="42"/>
      <c r="S466" s="42"/>
      <c r="T466" s="11"/>
      <c r="U466" s="21"/>
      <c r="V466" s="35"/>
      <c r="W466" s="28"/>
    </row>
    <row r="467" spans="1:23" ht="18.600000000000001" x14ac:dyDescent="0.3">
      <c r="A467" s="36"/>
      <c r="B467" s="40"/>
      <c r="C467" s="14"/>
      <c r="D467" s="40"/>
      <c r="E467" s="14"/>
      <c r="F467" s="42"/>
      <c r="G467" s="237"/>
      <c r="H467" s="261"/>
      <c r="I467" s="40"/>
      <c r="J467" s="11"/>
      <c r="K467" s="11"/>
      <c r="L467" s="223"/>
      <c r="M467" s="83"/>
      <c r="N467" s="11"/>
      <c r="O467" s="11"/>
      <c r="P467" s="40"/>
      <c r="Q467" s="40"/>
      <c r="R467" s="42"/>
      <c r="S467" s="42"/>
      <c r="T467" s="11"/>
      <c r="U467" s="21"/>
      <c r="V467" s="35"/>
      <c r="W467" s="28"/>
    </row>
    <row r="468" spans="1:23" ht="18.600000000000001" x14ac:dyDescent="0.3">
      <c r="A468" s="36">
        <v>465</v>
      </c>
      <c r="B468" s="40"/>
      <c r="C468" s="14"/>
      <c r="D468" s="40"/>
      <c r="E468" s="14"/>
      <c r="F468" s="42"/>
      <c r="G468" s="237"/>
      <c r="H468" s="261"/>
      <c r="I468" s="40"/>
      <c r="J468" s="11"/>
      <c r="K468" s="11"/>
      <c r="L468" s="223"/>
      <c r="M468" s="83"/>
      <c r="N468" s="11"/>
      <c r="O468" s="11"/>
      <c r="P468" s="40"/>
      <c r="Q468" s="40"/>
      <c r="R468" s="42"/>
      <c r="S468" s="42"/>
      <c r="T468" s="11"/>
      <c r="U468" s="21"/>
      <c r="V468" s="35"/>
      <c r="W468" s="28"/>
    </row>
    <row r="469" spans="1:23" ht="18.600000000000001" x14ac:dyDescent="0.3">
      <c r="A469" s="36">
        <v>466</v>
      </c>
      <c r="B469" s="40"/>
      <c r="C469" s="14"/>
      <c r="D469" s="40"/>
      <c r="E469" s="14"/>
      <c r="F469" s="42"/>
      <c r="G469" s="237"/>
      <c r="H469" s="237"/>
      <c r="I469" s="45"/>
      <c r="J469" s="11"/>
      <c r="K469" s="11" t="s">
        <v>744</v>
      </c>
      <c r="L469" s="223"/>
      <c r="M469" s="83"/>
      <c r="N469" s="11"/>
      <c r="O469" s="11"/>
      <c r="P469" s="40"/>
      <c r="Q469" s="40"/>
      <c r="R469" s="42"/>
      <c r="S469" s="42"/>
      <c r="T469" s="11"/>
      <c r="U469" s="21"/>
      <c r="V469" s="35"/>
      <c r="W469" s="28"/>
    </row>
    <row r="470" spans="1:23" ht="20.399999999999999" x14ac:dyDescent="0.3">
      <c r="A470" s="36">
        <v>467</v>
      </c>
      <c r="B470" s="42"/>
      <c r="C470" s="262"/>
      <c r="D470" s="30" t="s">
        <v>1</v>
      </c>
      <c r="E470" s="19"/>
      <c r="F470" s="20">
        <f>SUM(F307:F398)</f>
        <v>441490000</v>
      </c>
      <c r="G470" s="164"/>
      <c r="M470" s="87">
        <f>SUM(M7:M398)</f>
        <v>509364933.56600004</v>
      </c>
      <c r="N470" s="17">
        <f>F470-M470</f>
        <v>-67874933.566000044</v>
      </c>
      <c r="P470" s="40">
        <f>(O470+N470)*M470</f>
        <v>-3.457311102664228E+16</v>
      </c>
      <c r="Q470" s="40">
        <f t="shared" si="32"/>
        <v>-3.7684691019040088E+16</v>
      </c>
      <c r="R470" s="42"/>
      <c r="S470" s="29">
        <f>SUM(S2:S398)</f>
        <v>243100000</v>
      </c>
      <c r="U470" s="21"/>
      <c r="V470" s="18" t="s">
        <v>1</v>
      </c>
      <c r="W470" s="22">
        <f>SUM(W3:W18)</f>
        <v>70000000</v>
      </c>
    </row>
    <row r="471" spans="1:23" ht="20.399999999999999" x14ac:dyDescent="0.3">
      <c r="A471" s="36">
        <v>462</v>
      </c>
      <c r="P471" s="40">
        <f t="shared" si="31"/>
        <v>0</v>
      </c>
      <c r="Q471" s="40">
        <f t="shared" si="32"/>
        <v>0</v>
      </c>
      <c r="R471" s="42"/>
      <c r="U471" s="314" t="s">
        <v>15</v>
      </c>
      <c r="V471" s="314"/>
      <c r="W471" s="6">
        <f>W470-F470</f>
        <v>-371490000</v>
      </c>
    </row>
    <row r="472" spans="1:23" ht="18" x14ac:dyDescent="0.3">
      <c r="A472" s="25"/>
      <c r="P472" s="40">
        <f t="shared" si="31"/>
        <v>0</v>
      </c>
      <c r="Q472" s="40">
        <f t="shared" si="32"/>
        <v>0</v>
      </c>
      <c r="R472" s="42"/>
    </row>
    <row r="473" spans="1:23" ht="18" x14ac:dyDescent="0.3">
      <c r="A473" s="25"/>
      <c r="P473" s="40">
        <f t="shared" si="31"/>
        <v>0</v>
      </c>
      <c r="Q473" s="40">
        <f t="shared" si="32"/>
        <v>0</v>
      </c>
      <c r="R473" s="42"/>
      <c r="W473" s="1"/>
    </row>
    <row r="474" spans="1:23" ht="18" x14ac:dyDescent="0.3">
      <c r="A474" s="25"/>
      <c r="P474" s="40">
        <f t="shared" si="31"/>
        <v>0</v>
      </c>
      <c r="Q474" s="40">
        <f t="shared" si="32"/>
        <v>0</v>
      </c>
      <c r="R474" s="42"/>
    </row>
    <row r="475" spans="1:23" ht="18" x14ac:dyDescent="0.3">
      <c r="A475" s="25"/>
      <c r="P475" s="40">
        <f t="shared" si="31"/>
        <v>0</v>
      </c>
      <c r="Q475" s="40">
        <f t="shared" si="32"/>
        <v>0</v>
      </c>
    </row>
    <row r="476" spans="1:23" ht="18" x14ac:dyDescent="0.3">
      <c r="A476" s="25"/>
      <c r="P476" s="40">
        <f t="shared" si="31"/>
        <v>0</v>
      </c>
      <c r="Q476" s="40">
        <f t="shared" si="32"/>
        <v>0</v>
      </c>
    </row>
    <row r="477" spans="1:23" ht="18" x14ac:dyDescent="0.3">
      <c r="A477" s="25"/>
      <c r="P477" s="40">
        <f t="shared" si="31"/>
        <v>0</v>
      </c>
      <c r="Q477" s="40">
        <f t="shared" si="32"/>
        <v>0</v>
      </c>
    </row>
    <row r="478" spans="1:23" ht="18" x14ac:dyDescent="0.3">
      <c r="A478" s="25"/>
      <c r="P478" s="40">
        <f t="shared" si="31"/>
        <v>0</v>
      </c>
    </row>
    <row r="479" spans="1:23" ht="18" x14ac:dyDescent="0.3">
      <c r="A479" s="25"/>
      <c r="P479" s="40">
        <f t="shared" si="31"/>
        <v>0</v>
      </c>
    </row>
  </sheetData>
  <autoFilter ref="A1:W479" xr:uid="{3AA175ED-C25B-46FD-8188-F758F373F5FC}">
    <filterColumn colId="20" showButton="0"/>
    <filterColumn colId="21" showButton="0"/>
  </autoFilter>
  <mergeCells count="393">
    <mergeCell ref="F159:F160"/>
    <mergeCell ref="H159:H160"/>
    <mergeCell ref="I159:I160"/>
    <mergeCell ref="A165:A166"/>
    <mergeCell ref="B165:B166"/>
    <mergeCell ref="C165:C166"/>
    <mergeCell ref="A206:A207"/>
    <mergeCell ref="B206:B207"/>
    <mergeCell ref="C206:C207"/>
    <mergeCell ref="D206:D207"/>
    <mergeCell ref="F206:F207"/>
    <mergeCell ref="H206:H207"/>
    <mergeCell ref="I206:I207"/>
    <mergeCell ref="A203:A204"/>
    <mergeCell ref="I169:I170"/>
    <mergeCell ref="I165:I166"/>
    <mergeCell ref="D188:D189"/>
    <mergeCell ref="F188:F189"/>
    <mergeCell ref="H188:H189"/>
    <mergeCell ref="I188:I189"/>
    <mergeCell ref="B169:B170"/>
    <mergeCell ref="F165:F166"/>
    <mergeCell ref="H165:H166"/>
    <mergeCell ref="I162:I163"/>
    <mergeCell ref="A238:A240"/>
    <mergeCell ref="B238:B240"/>
    <mergeCell ref="C238:C240"/>
    <mergeCell ref="D238:D240"/>
    <mergeCell ref="E238:E240"/>
    <mergeCell ref="F238:F240"/>
    <mergeCell ref="H238:H240"/>
    <mergeCell ref="I238:I240"/>
    <mergeCell ref="I151:I152"/>
    <mergeCell ref="A200:A201"/>
    <mergeCell ref="B200:B201"/>
    <mergeCell ref="C200:C201"/>
    <mergeCell ref="F200:F201"/>
    <mergeCell ref="H200:H201"/>
    <mergeCell ref="I200:I201"/>
    <mergeCell ref="A155:A156"/>
    <mergeCell ref="F155:F156"/>
    <mergeCell ref="H155:H156"/>
    <mergeCell ref="I155:I156"/>
    <mergeCell ref="E155:E156"/>
    <mergeCell ref="A159:A160"/>
    <mergeCell ref="B159:B160"/>
    <mergeCell ref="C159:C160"/>
    <mergeCell ref="A169:A170"/>
    <mergeCell ref="C155:C156"/>
    <mergeCell ref="B155:B156"/>
    <mergeCell ref="C169:C170"/>
    <mergeCell ref="F169:F170"/>
    <mergeCell ref="H169:H170"/>
    <mergeCell ref="H146:H147"/>
    <mergeCell ref="A141:A143"/>
    <mergeCell ref="B141:B143"/>
    <mergeCell ref="C141:C143"/>
    <mergeCell ref="F141:F143"/>
    <mergeCell ref="H141:H143"/>
    <mergeCell ref="E151:E152"/>
    <mergeCell ref="A151:A152"/>
    <mergeCell ref="C151:C152"/>
    <mergeCell ref="F151:F152"/>
    <mergeCell ref="H151:H152"/>
    <mergeCell ref="A162:A163"/>
    <mergeCell ref="B162:B163"/>
    <mergeCell ref="C162:C163"/>
    <mergeCell ref="F162:F163"/>
    <mergeCell ref="H162:H163"/>
    <mergeCell ref="A167:A168"/>
    <mergeCell ref="B167:B168"/>
    <mergeCell ref="C167:C168"/>
    <mergeCell ref="D135:D136"/>
    <mergeCell ref="A138:A139"/>
    <mergeCell ref="B138:B139"/>
    <mergeCell ref="C138:C139"/>
    <mergeCell ref="D138:D139"/>
    <mergeCell ref="A146:A147"/>
    <mergeCell ref="B146:B147"/>
    <mergeCell ref="C146:C147"/>
    <mergeCell ref="F146:F147"/>
    <mergeCell ref="R115:R117"/>
    <mergeCell ref="A113:A114"/>
    <mergeCell ref="B113:B114"/>
    <mergeCell ref="C113:C114"/>
    <mergeCell ref="D113:D114"/>
    <mergeCell ref="E113:E114"/>
    <mergeCell ref="F113:F114"/>
    <mergeCell ref="H113:H114"/>
    <mergeCell ref="R113:R114"/>
    <mergeCell ref="A115:A117"/>
    <mergeCell ref="B115:B117"/>
    <mergeCell ref="C115:C117"/>
    <mergeCell ref="E115:E117"/>
    <mergeCell ref="F115:F117"/>
    <mergeCell ref="H115:H117"/>
    <mergeCell ref="S100:S101"/>
    <mergeCell ref="A95:A96"/>
    <mergeCell ref="B95:B96"/>
    <mergeCell ref="C95:C96"/>
    <mergeCell ref="D95:D96"/>
    <mergeCell ref="A100:A101"/>
    <mergeCell ref="B100:B101"/>
    <mergeCell ref="C100:C101"/>
    <mergeCell ref="D100:D101"/>
    <mergeCell ref="E100:E101"/>
    <mergeCell ref="F100:F101"/>
    <mergeCell ref="H100:H101"/>
    <mergeCell ref="E95:E96"/>
    <mergeCell ref="F95:F96"/>
    <mergeCell ref="R95:R96"/>
    <mergeCell ref="S95:S96"/>
    <mergeCell ref="A82:A83"/>
    <mergeCell ref="B82:B83"/>
    <mergeCell ref="C82:C83"/>
    <mergeCell ref="D82:D83"/>
    <mergeCell ref="E82:E83"/>
    <mergeCell ref="F82:F83"/>
    <mergeCell ref="H82:H83"/>
    <mergeCell ref="R82:R83"/>
    <mergeCell ref="S82:S83"/>
    <mergeCell ref="A64:A65"/>
    <mergeCell ref="B64:B65"/>
    <mergeCell ref="C64:C65"/>
    <mergeCell ref="D64:D65"/>
    <mergeCell ref="E64:E65"/>
    <mergeCell ref="F64:F65"/>
    <mergeCell ref="H64:H65"/>
    <mergeCell ref="R64:R65"/>
    <mergeCell ref="U471:V471"/>
    <mergeCell ref="S64:S65"/>
    <mergeCell ref="A68:A69"/>
    <mergeCell ref="B68:B69"/>
    <mergeCell ref="C68:C69"/>
    <mergeCell ref="D68:D69"/>
    <mergeCell ref="E68:E69"/>
    <mergeCell ref="F68:F69"/>
    <mergeCell ref="H68:H69"/>
    <mergeCell ref="R68:R69"/>
    <mergeCell ref="S68:S69"/>
    <mergeCell ref="A73:A74"/>
    <mergeCell ref="B73:B74"/>
    <mergeCell ref="C73:C74"/>
    <mergeCell ref="D73:D74"/>
    <mergeCell ref="E73:E74"/>
    <mergeCell ref="H54:H55"/>
    <mergeCell ref="R54:R55"/>
    <mergeCell ref="S54:S55"/>
    <mergeCell ref="A59:A60"/>
    <mergeCell ref="B59:B60"/>
    <mergeCell ref="C59:C60"/>
    <mergeCell ref="D59:D60"/>
    <mergeCell ref="E59:E60"/>
    <mergeCell ref="F59:F60"/>
    <mergeCell ref="H59:H60"/>
    <mergeCell ref="A54:A55"/>
    <mergeCell ref="B54:B55"/>
    <mergeCell ref="C54:C55"/>
    <mergeCell ref="D54:D55"/>
    <mergeCell ref="E54:E55"/>
    <mergeCell ref="F54:F55"/>
    <mergeCell ref="R59:R60"/>
    <mergeCell ref="S59:S60"/>
    <mergeCell ref="A51:A52"/>
    <mergeCell ref="B51:B52"/>
    <mergeCell ref="C51:C52"/>
    <mergeCell ref="D51:D52"/>
    <mergeCell ref="E51:E52"/>
    <mergeCell ref="F51:F52"/>
    <mergeCell ref="H51:H52"/>
    <mergeCell ref="R51:R52"/>
    <mergeCell ref="S51:S52"/>
    <mergeCell ref="A47:A48"/>
    <mergeCell ref="B47:B48"/>
    <mergeCell ref="C47:C48"/>
    <mergeCell ref="D47:D48"/>
    <mergeCell ref="E47:E48"/>
    <mergeCell ref="F47:F48"/>
    <mergeCell ref="H47:H48"/>
    <mergeCell ref="R47:R48"/>
    <mergeCell ref="S47:S48"/>
    <mergeCell ref="H37:H38"/>
    <mergeCell ref="R37:R38"/>
    <mergeCell ref="S37:S38"/>
    <mergeCell ref="A44:A45"/>
    <mergeCell ref="B44:B45"/>
    <mergeCell ref="C44:C45"/>
    <mergeCell ref="D44:D45"/>
    <mergeCell ref="E44:E45"/>
    <mergeCell ref="F44:F45"/>
    <mergeCell ref="H44:H45"/>
    <mergeCell ref="A37:A38"/>
    <mergeCell ref="B37:B38"/>
    <mergeCell ref="C37:C38"/>
    <mergeCell ref="D37:D38"/>
    <mergeCell ref="E37:E38"/>
    <mergeCell ref="F37:F38"/>
    <mergeCell ref="R44:R45"/>
    <mergeCell ref="S44:S45"/>
    <mergeCell ref="H28:H29"/>
    <mergeCell ref="A33:A34"/>
    <mergeCell ref="B33:B34"/>
    <mergeCell ref="C33:C34"/>
    <mergeCell ref="D33:D34"/>
    <mergeCell ref="E33:E34"/>
    <mergeCell ref="F33:F34"/>
    <mergeCell ref="H33:H34"/>
    <mergeCell ref="A28:A29"/>
    <mergeCell ref="B28:B29"/>
    <mergeCell ref="C28:C29"/>
    <mergeCell ref="D28:D29"/>
    <mergeCell ref="E28:E29"/>
    <mergeCell ref="F28:F29"/>
    <mergeCell ref="H21:H22"/>
    <mergeCell ref="A24:A25"/>
    <mergeCell ref="B24:B25"/>
    <mergeCell ref="C24:C25"/>
    <mergeCell ref="D24:D25"/>
    <mergeCell ref="E24:E25"/>
    <mergeCell ref="F24:F25"/>
    <mergeCell ref="H24:H25"/>
    <mergeCell ref="A21:A22"/>
    <mergeCell ref="B21:B22"/>
    <mergeCell ref="C21:C22"/>
    <mergeCell ref="D21:D22"/>
    <mergeCell ref="E21:E22"/>
    <mergeCell ref="F21:F22"/>
    <mergeCell ref="H8:H9"/>
    <mergeCell ref="H14:H15"/>
    <mergeCell ref="A19:A20"/>
    <mergeCell ref="B19:B20"/>
    <mergeCell ref="C19:C20"/>
    <mergeCell ref="D19:D20"/>
    <mergeCell ref="E19:E20"/>
    <mergeCell ref="F19:F20"/>
    <mergeCell ref="H19:H20"/>
    <mergeCell ref="A14:A15"/>
    <mergeCell ref="B14:B15"/>
    <mergeCell ref="C14:C15"/>
    <mergeCell ref="D14:D15"/>
    <mergeCell ref="E14:E15"/>
    <mergeCell ref="F14:F15"/>
    <mergeCell ref="F73:F74"/>
    <mergeCell ref="H73:H74"/>
    <mergeCell ref="R73:R74"/>
    <mergeCell ref="S73:S74"/>
    <mergeCell ref="U1:W1"/>
    <mergeCell ref="A3:A4"/>
    <mergeCell ref="C3:C4"/>
    <mergeCell ref="D3:D4"/>
    <mergeCell ref="F3:F4"/>
    <mergeCell ref="H3:H4"/>
    <mergeCell ref="R3:R4"/>
    <mergeCell ref="R8:R9"/>
    <mergeCell ref="A11:A12"/>
    <mergeCell ref="C11:C12"/>
    <mergeCell ref="D11:D12"/>
    <mergeCell ref="E11:E12"/>
    <mergeCell ref="F11:F12"/>
    <mergeCell ref="H11:H12"/>
    <mergeCell ref="R11:R12"/>
    <mergeCell ref="A8:A9"/>
    <mergeCell ref="C8:C9"/>
    <mergeCell ref="D8:D9"/>
    <mergeCell ref="E8:E9"/>
    <mergeCell ref="F8:F9"/>
    <mergeCell ref="A79:A80"/>
    <mergeCell ref="B79:B80"/>
    <mergeCell ref="C79:C80"/>
    <mergeCell ref="D79:D80"/>
    <mergeCell ref="E79:E80"/>
    <mergeCell ref="F79:F80"/>
    <mergeCell ref="H79:H80"/>
    <mergeCell ref="R79:R80"/>
    <mergeCell ref="S79:S80"/>
    <mergeCell ref="S90:S91"/>
    <mergeCell ref="A86:A87"/>
    <mergeCell ref="B86:B87"/>
    <mergeCell ref="C86:C87"/>
    <mergeCell ref="D86:D87"/>
    <mergeCell ref="E86:E87"/>
    <mergeCell ref="F86:F87"/>
    <mergeCell ref="H86:H87"/>
    <mergeCell ref="R86:R87"/>
    <mergeCell ref="S86:S87"/>
    <mergeCell ref="R105:R106"/>
    <mergeCell ref="A90:A91"/>
    <mergeCell ref="B90:B91"/>
    <mergeCell ref="C90:C91"/>
    <mergeCell ref="D90:D91"/>
    <mergeCell ref="E90:E91"/>
    <mergeCell ref="F90:F91"/>
    <mergeCell ref="H90:H91"/>
    <mergeCell ref="R90:R91"/>
    <mergeCell ref="R100:R101"/>
    <mergeCell ref="H95:H96"/>
    <mergeCell ref="A105:A106"/>
    <mergeCell ref="B105:B106"/>
    <mergeCell ref="C105:C106"/>
    <mergeCell ref="D105:D106"/>
    <mergeCell ref="F105:F106"/>
    <mergeCell ref="E105:E106"/>
    <mergeCell ref="H105:H106"/>
    <mergeCell ref="C125:C126"/>
    <mergeCell ref="D125:D126"/>
    <mergeCell ref="E125:E126"/>
    <mergeCell ref="F125:F126"/>
    <mergeCell ref="H125:H126"/>
    <mergeCell ref="F138:F139"/>
    <mergeCell ref="H138:H139"/>
    <mergeCell ref="A130:A131"/>
    <mergeCell ref="B130:B131"/>
    <mergeCell ref="C130:C131"/>
    <mergeCell ref="D130:D131"/>
    <mergeCell ref="F130:F131"/>
    <mergeCell ref="H130:H131"/>
    <mergeCell ref="E130:E131"/>
    <mergeCell ref="A133:A134"/>
    <mergeCell ref="B133:B134"/>
    <mergeCell ref="C133:C134"/>
    <mergeCell ref="D133:D134"/>
    <mergeCell ref="E133:E134"/>
    <mergeCell ref="F133:F134"/>
    <mergeCell ref="H133:H134"/>
    <mergeCell ref="A135:A136"/>
    <mergeCell ref="B135:B136"/>
    <mergeCell ref="C135:C136"/>
    <mergeCell ref="F167:F168"/>
    <mergeCell ref="H167:H168"/>
    <mergeCell ref="I167:I168"/>
    <mergeCell ref="A181:A182"/>
    <mergeCell ref="B181:B182"/>
    <mergeCell ref="C181:C182"/>
    <mergeCell ref="F181:F182"/>
    <mergeCell ref="H181:H182"/>
    <mergeCell ref="I181:I182"/>
    <mergeCell ref="A175:A176"/>
    <mergeCell ref="B175:B176"/>
    <mergeCell ref="C175:C176"/>
    <mergeCell ref="F175:F176"/>
    <mergeCell ref="H175:H176"/>
    <mergeCell ref="I175:I176"/>
    <mergeCell ref="A178:A180"/>
    <mergeCell ref="B178:B180"/>
    <mergeCell ref="C178:C180"/>
    <mergeCell ref="F178:F180"/>
    <mergeCell ref="H178:H180"/>
    <mergeCell ref="I178:I180"/>
    <mergeCell ref="A183:A184"/>
    <mergeCell ref="C183:C184"/>
    <mergeCell ref="D183:D184"/>
    <mergeCell ref="F183:F184"/>
    <mergeCell ref="H183:H184"/>
    <mergeCell ref="I183:I184"/>
    <mergeCell ref="A192:A193"/>
    <mergeCell ref="B192:B193"/>
    <mergeCell ref="C192:C193"/>
    <mergeCell ref="D192:D193"/>
    <mergeCell ref="F192:F193"/>
    <mergeCell ref="H192:H193"/>
    <mergeCell ref="I192:I193"/>
    <mergeCell ref="A190:A191"/>
    <mergeCell ref="B190:B191"/>
    <mergeCell ref="C190:C191"/>
    <mergeCell ref="D190:D191"/>
    <mergeCell ref="F190:F191"/>
    <mergeCell ref="H190:H191"/>
    <mergeCell ref="I190:I191"/>
    <mergeCell ref="A188:A189"/>
    <mergeCell ref="B188:B189"/>
    <mergeCell ref="C188:C189"/>
    <mergeCell ref="B183:B184"/>
    <mergeCell ref="A224:A225"/>
    <mergeCell ref="B224:B225"/>
    <mergeCell ref="C224:C225"/>
    <mergeCell ref="D224:D225"/>
    <mergeCell ref="F224:F225"/>
    <mergeCell ref="H224:H225"/>
    <mergeCell ref="I224:I225"/>
    <mergeCell ref="E224:E225"/>
    <mergeCell ref="A196:A197"/>
    <mergeCell ref="B196:B197"/>
    <mergeCell ref="C196:C197"/>
    <mergeCell ref="D196:D197"/>
    <mergeCell ref="F196:F197"/>
    <mergeCell ref="H196:H197"/>
    <mergeCell ref="I196:I197"/>
    <mergeCell ref="C203:C204"/>
    <mergeCell ref="D203:D204"/>
    <mergeCell ref="F203:F204"/>
    <mergeCell ref="H203:H204"/>
    <mergeCell ref="I203:I204"/>
    <mergeCell ref="B203:B204"/>
  </mergeCells>
  <phoneticPr fontId="22" type="noConversion"/>
  <hyperlinks>
    <hyperlink ref="C389" r:id="rId1" display="D:\Backup Mahdizadeh 14000317\Drive E\mehdizadeh\اسناد خرید\قراردادها ی بورسی\وکیوم\بندرعباس و سایر\1401591693.pdf" xr:uid="{EDE7E29F-E2A0-446F-8C01-0AE94D043CF4}"/>
  </hyperlinks>
  <pageMargins left="0.19685039370078741" right="0.15748031496062992" top="0.31496062992125984" bottom="0.23622047244094491" header="0.19685039370078741" footer="0.19685039370078741"/>
  <pageSetup paperSize="9" scale="10" orientation="landscape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rightToLeft="1" workbookViewId="0">
      <selection activeCell="D11" sqref="D11"/>
    </sheetView>
  </sheetViews>
  <sheetFormatPr defaultRowHeight="14.4" x14ac:dyDescent="0.3"/>
  <cols>
    <col min="1" max="1" width="23.109375" customWidth="1"/>
    <col min="2" max="2" width="28.5546875" style="105" customWidth="1"/>
    <col min="3" max="3" width="26.5546875" style="105" customWidth="1"/>
    <col min="4" max="4" width="30.88671875" style="105" customWidth="1"/>
    <col min="5" max="5" width="9.88671875" customWidth="1"/>
  </cols>
  <sheetData>
    <row r="1" spans="1:4" ht="41.25" customHeight="1" x14ac:dyDescent="0.3">
      <c r="A1" s="323" t="s">
        <v>532</v>
      </c>
      <c r="B1" s="323"/>
      <c r="C1" s="323"/>
      <c r="D1" s="323"/>
    </row>
    <row r="2" spans="1:4" ht="32.25" customHeight="1" x14ac:dyDescent="0.3">
      <c r="A2" s="106" t="s">
        <v>525</v>
      </c>
      <c r="B2" s="107" t="s">
        <v>527</v>
      </c>
      <c r="C2" s="107" t="s">
        <v>528</v>
      </c>
      <c r="D2" s="107" t="s">
        <v>529</v>
      </c>
    </row>
    <row r="3" spans="1:4" ht="32.25" customHeight="1" x14ac:dyDescent="0.3">
      <c r="A3" s="108">
        <v>1397</v>
      </c>
      <c r="B3" s="109">
        <v>1375000000</v>
      </c>
      <c r="C3" s="110">
        <v>0</v>
      </c>
      <c r="D3" s="110">
        <v>129800000</v>
      </c>
    </row>
    <row r="4" spans="1:4" ht="37.5" customHeight="1" x14ac:dyDescent="0.3">
      <c r="A4" s="108">
        <v>1398</v>
      </c>
      <c r="B4" s="110">
        <v>1410000000</v>
      </c>
      <c r="C4" s="110">
        <v>2000000</v>
      </c>
      <c r="D4" s="110">
        <v>202300000</v>
      </c>
    </row>
    <row r="5" spans="1:4" ht="39" customHeight="1" x14ac:dyDescent="0.3">
      <c r="A5" s="108" t="s">
        <v>526</v>
      </c>
      <c r="B5" s="110">
        <v>564000000</v>
      </c>
      <c r="C5" s="110">
        <v>1000000</v>
      </c>
      <c r="D5" s="110">
        <v>97900000</v>
      </c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گزارش1</vt:lpstr>
      <vt:lpstr>ورق</vt:lpstr>
      <vt:lpstr>Sheet1</vt:lpstr>
      <vt:lpstr>Vb اصفهان</vt:lpstr>
      <vt:lpstr>وکیوم بندرعباس سلاپس</vt:lpstr>
      <vt:lpstr>گزارش 97  98  99</vt:lpstr>
      <vt:lpstr>'Vb اصفهان'!Print_Titles</vt:lpstr>
      <vt:lpstr>'وکیوم بندرعباس سلاپس'!Print_Titles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M.Najafi</dc:creator>
  <cp:lastModifiedBy>abas sedighi</cp:lastModifiedBy>
  <cp:lastPrinted>2022-10-10T12:11:43Z</cp:lastPrinted>
  <dcterms:created xsi:type="dcterms:W3CDTF">2015-03-15T11:01:13Z</dcterms:created>
  <dcterms:modified xsi:type="dcterms:W3CDTF">2024-12-29T14:20:28Z</dcterms:modified>
</cp:coreProperties>
</file>