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Y:\ZHIYAN\"/>
    </mc:Choice>
  </mc:AlternateContent>
  <xr:revisionPtr revIDLastSave="0" documentId="13_ncr:1_{0439E4A5-D6E2-41C6-81D6-77474270B7C5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تبدیل دلار به درهم  " sheetId="4" r:id="rId1"/>
    <sheet name="دلار حسابی به دلار نقدی" sheetId="3" r:id="rId2"/>
    <sheet name="تبدیل روبل به درهم" sheetId="1" r:id="rId3"/>
    <sheet name="روبل به دلار 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7" i="4" l="1"/>
  <c r="C187" i="4"/>
  <c r="D186" i="4"/>
  <c r="D185" i="4"/>
  <c r="D184" i="4"/>
  <c r="D183" i="4"/>
  <c r="D182" i="4"/>
  <c r="D181" i="4"/>
  <c r="D180" i="4"/>
  <c r="D179" i="4"/>
  <c r="D178" i="4"/>
  <c r="B177" i="4"/>
  <c r="D170" i="4"/>
  <c r="D169" i="4"/>
  <c r="B167" i="4"/>
  <c r="D159" i="4"/>
  <c r="C159" i="4"/>
  <c r="D160" i="4" s="1"/>
  <c r="B157" i="4"/>
  <c r="D150" i="4"/>
  <c r="C150" i="4"/>
  <c r="D151" i="4" s="1"/>
  <c r="C141" i="4"/>
  <c r="D140" i="4"/>
  <c r="D139" i="4"/>
  <c r="D138" i="4"/>
  <c r="D137" i="4"/>
  <c r="C129" i="4"/>
  <c r="D128" i="4"/>
  <c r="D127" i="4"/>
  <c r="D126" i="4"/>
  <c r="D129" i="4" s="1"/>
  <c r="C119" i="4"/>
  <c r="D118" i="4"/>
  <c r="D117" i="4"/>
  <c r="D116" i="4"/>
  <c r="D119" i="4" s="1"/>
  <c r="C107" i="4"/>
  <c r="D106" i="4"/>
  <c r="D105" i="4"/>
  <c r="D104" i="4"/>
  <c r="D103" i="4"/>
  <c r="D102" i="4"/>
  <c r="D101" i="4"/>
  <c r="C93" i="4"/>
  <c r="D94" i="4" s="1"/>
  <c r="D92" i="4"/>
  <c r="D93" i="4" s="1"/>
  <c r="C84" i="4"/>
  <c r="D83" i="4"/>
  <c r="D84" i="4" s="1"/>
  <c r="C75" i="4"/>
  <c r="D74" i="4"/>
  <c r="D73" i="4"/>
  <c r="D72" i="4"/>
  <c r="C64" i="4"/>
  <c r="D63" i="4"/>
  <c r="D64" i="4" s="1"/>
  <c r="D65" i="4" s="1"/>
  <c r="C55" i="4"/>
  <c r="D54" i="4"/>
  <c r="D55" i="4" s="1"/>
  <c r="D56" i="4" s="1"/>
  <c r="C46" i="4"/>
  <c r="D45" i="4"/>
  <c r="D46" i="4" s="1"/>
  <c r="D47" i="4" s="1"/>
  <c r="C37" i="4"/>
  <c r="D36" i="4"/>
  <c r="D37" i="4" s="1"/>
  <c r="D38" i="4" s="1"/>
  <c r="C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28" i="4" s="1"/>
  <c r="D29" i="4" s="1"/>
  <c r="C6" i="4"/>
  <c r="D7" i="4" s="1"/>
  <c r="D5" i="4"/>
  <c r="D6" i="4" s="1"/>
  <c r="C38" i="3"/>
  <c r="C37" i="3"/>
  <c r="C28" i="3"/>
  <c r="C27" i="3"/>
  <c r="D187" i="4" l="1"/>
  <c r="D85" i="4"/>
  <c r="D107" i="4"/>
  <c r="D108" i="4" s="1"/>
  <c r="D75" i="4"/>
  <c r="D141" i="4"/>
  <c r="D76" i="4"/>
  <c r="D120" i="4"/>
  <c r="D130" i="4"/>
  <c r="D188" i="4"/>
  <c r="D189" i="4" s="1"/>
  <c r="D142" i="4"/>
  <c r="C8" i="3"/>
  <c r="C9" i="3"/>
  <c r="C10" i="3"/>
  <c r="C11" i="3"/>
  <c r="C12" i="3"/>
  <c r="C7" i="3"/>
  <c r="C6" i="3"/>
  <c r="B16" i="3"/>
  <c r="D20" i="1"/>
  <c r="D21" i="1"/>
  <c r="B18" i="1"/>
  <c r="D22" i="1" s="1"/>
  <c r="B6" i="1"/>
  <c r="D51" i="1"/>
  <c r="C50" i="1"/>
  <c r="D49" i="1"/>
  <c r="D47" i="1"/>
  <c r="D45" i="1"/>
  <c r="D43" i="1"/>
  <c r="D61" i="1"/>
  <c r="C25" i="2"/>
  <c r="B59" i="1"/>
  <c r="D62" i="1" s="1"/>
  <c r="B29" i="1"/>
  <c r="C16" i="3" l="1"/>
  <c r="C17" i="3" s="1"/>
  <c r="C18" i="3" s="1"/>
  <c r="D50" i="1"/>
  <c r="D9" i="1" l="1"/>
  <c r="D10" i="1" s="1"/>
</calcChain>
</file>

<file path=xl/sharedStrings.xml><?xml version="1.0" encoding="utf-8"?>
<sst xmlns="http://schemas.openxmlformats.org/spreadsheetml/2006/main" count="235" uniqueCount="92">
  <si>
    <t>نامه تبدیل 660 دلار به درهم نقدی 1403.02.22</t>
  </si>
  <si>
    <t>تبدیل از دلار  3,726,294 - ریت 3.67</t>
  </si>
  <si>
    <t xml:space="preserve">مبلغ تبدیل </t>
  </si>
  <si>
    <t xml:space="preserve">مبلغ پرداختی </t>
  </si>
  <si>
    <t>کارمزد 1.2</t>
  </si>
  <si>
    <t>TOTAL:</t>
  </si>
  <si>
    <t>AED</t>
  </si>
  <si>
    <t xml:space="preserve">مازاد تبدیل </t>
  </si>
  <si>
    <t>کار</t>
  </si>
  <si>
    <t>نامه تبدیل 786 دلار به درهم نقدی 1403.02.25</t>
  </si>
  <si>
    <t>تبدیل از دلار  13,752,586 - ریت 3.67</t>
  </si>
  <si>
    <t>کارمزد 1.6</t>
  </si>
  <si>
    <t>نامه تبدیل 770 دلار به درهم نقدی 1403.02.25</t>
  </si>
  <si>
    <t>تبدیل از دلار  2,503,709 - ریت 3.67</t>
  </si>
  <si>
    <t>کارمزد 1.5</t>
  </si>
  <si>
    <t>نامه تبدیل 1073 دلار به درهم حسابی  1403.03.07</t>
  </si>
  <si>
    <t>تبدیل از دلار  15,000,000 - ریت 3.67</t>
  </si>
  <si>
    <t>کارمزد 1.35</t>
  </si>
  <si>
    <t xml:space="preserve">درهم حسابی  تبدیل شده </t>
  </si>
  <si>
    <t>نامه تبدیل 1081 دلار به درهم نقدی 1403.03.08</t>
  </si>
  <si>
    <t>تبدیل از دلار  3,627,710 - ریت 3.67</t>
  </si>
  <si>
    <t>کارمزد 1.4</t>
  </si>
  <si>
    <t>نامه تبدیل 1216 دلار به درهم نقدی 1403.03.13</t>
  </si>
  <si>
    <t>تبدیل از دلار  1,992,978  دلار - ریت 3.67</t>
  </si>
  <si>
    <t>کارمزد 1.3</t>
  </si>
  <si>
    <t>نامه تبدیل 1218 دلار به درهم نقدی 1403.03.13</t>
  </si>
  <si>
    <t>تبدیل از دلار 2,898,669  دلار - ریت 3.67</t>
  </si>
  <si>
    <t>نامه تبدیل 1230 دلار به درهم نقدی 1403.03.13</t>
  </si>
  <si>
    <t>تبدیل ازدلار  22,352,000  دلار - ریت 3.67</t>
  </si>
  <si>
    <t>نامه تبدیل 1352 دلار به درهم نقدی 1403.03.20</t>
  </si>
  <si>
    <t>تبدیل ازدلار  16,747,500  دلار - ریت 3.67</t>
  </si>
  <si>
    <t>نامه تبدیل 1467 دلار به درهم نقدی 1403.03.23</t>
  </si>
  <si>
    <t>تبدیل ازدلار  12,218,003 دلار - ریت 3.67</t>
  </si>
  <si>
    <t>نقدی</t>
  </si>
  <si>
    <t>نامه تبدیل 1781 دلار به درهم نقدی 1403.04.06</t>
  </si>
  <si>
    <t>تبدیل ازدلار  22,056,199  دلار - ریت 3.67</t>
  </si>
  <si>
    <t>نامه تبدیل 1830 دلار به درهم نقدی  1403/04/10</t>
  </si>
  <si>
    <t>تبدیل از دلار  13,828,338 دلار - ریت 3.67</t>
  </si>
  <si>
    <t xml:space="preserve">نقدی </t>
  </si>
  <si>
    <t>TOTAL;</t>
  </si>
  <si>
    <t>نامه تبدیل 2035 دلار به درهم نقدی  1403/04/17</t>
  </si>
  <si>
    <t>تبدیل از دلار  8,297,003 دلار - ریت 3.67</t>
  </si>
  <si>
    <t>نامه تبدیل 2222دلار به درهم نقدی  1403/04/27</t>
  </si>
  <si>
    <t>تبدیل از دلار  148,350 دلار - ریت 3.67</t>
  </si>
  <si>
    <t xml:space="preserve">کارمزد کسر از دلار </t>
  </si>
  <si>
    <t>نامه تبدیل 2267دلار به درهم نقدی  1403/04/31</t>
  </si>
  <si>
    <t>تبدیل از دلار  25,000,000 دلار - ریت 3.67</t>
  </si>
  <si>
    <t>نامه تبدیل 5674دلار به درهم نقدی  1403/09/28</t>
  </si>
  <si>
    <t>USD</t>
  </si>
  <si>
    <t>تبدیل از دلار  8,834,652 دلار - ریت 3.67</t>
  </si>
  <si>
    <t xml:space="preserve">کارمزد </t>
  </si>
  <si>
    <t>نامه تبدیل 5667دلار به درهم نقدی  1403/09/28</t>
  </si>
  <si>
    <t>تبدیل از دلار  4,275,671 دلار - ریت 3.67</t>
  </si>
  <si>
    <t>نامه تبدیل 5691دلار به درهم نقدی  1403/10/01</t>
  </si>
  <si>
    <t>تبدیل از دلار  8,174,386.92 دلار - ریت 3.67</t>
  </si>
  <si>
    <t xml:space="preserve">استفاده نکرده </t>
  </si>
  <si>
    <t>نامه تبدیل روبل به درهم 585/000/00 روبل تاریخ  1403/0808</t>
  </si>
  <si>
    <t xml:space="preserve">با ربت 97/1690 تبدیل به 6/020/438 دلار شد و سپس 3/67 به درهم </t>
  </si>
  <si>
    <t xml:space="preserve">بعد از تبدیل به دلار به درهم کش تبدیل شد </t>
  </si>
  <si>
    <t>نامه تبدیل 5948  روبل به دلار  نقدی  1403/10/09</t>
  </si>
  <si>
    <t xml:space="preserve">تبدیل از دلار  105/000/000روبل  - ریت 99/9502 به 1/050/523/16دلار </t>
  </si>
  <si>
    <t xml:space="preserve">دستور پرداخت داده نشده </t>
  </si>
  <si>
    <t xml:space="preserve">بعد از تبدیل به دلار </t>
  </si>
  <si>
    <t xml:space="preserve">کارمزد 1.4 از حساب دلار نقدی </t>
  </si>
  <si>
    <t xml:space="preserve">کارمزد 1/3 از  حساب درهم حسابی </t>
  </si>
  <si>
    <t xml:space="preserve">کارمزد 1/25از محل  درهم نقدی </t>
  </si>
  <si>
    <t xml:space="preserve"> </t>
  </si>
  <si>
    <t>TOTAL</t>
  </si>
  <si>
    <t>نامه تبدیل( 6596)    526/800/000  روبل با ریت 97.6119    1403/11/10</t>
  </si>
  <si>
    <t xml:space="preserve">تبدیل به دلار  5/396/882.96 </t>
  </si>
  <si>
    <t xml:space="preserve">مبلغ تبدیل به درهم </t>
  </si>
  <si>
    <t>باقیماند تبدیل که به حساب دلار نقدی</t>
  </si>
  <si>
    <t xml:space="preserve">کارمزد 1.25 از محل دلار کش </t>
  </si>
  <si>
    <t xml:space="preserve">کارمزد 1.25 از محل درهم حسابی </t>
  </si>
  <si>
    <t>AED HESABI</t>
  </si>
  <si>
    <t xml:space="preserve"> مازاد تبدیل </t>
  </si>
  <si>
    <t>نامه تبدیل 5948  روبل210/000/000 به درهم نقدی  1403/10/09</t>
  </si>
  <si>
    <t xml:space="preserve">تبدیل از دلار  2/101/046.32 روبل  - ریت 99/9502 به 2/101/046 دلار </t>
  </si>
  <si>
    <t xml:space="preserve">کارمزد 1/3 </t>
  </si>
  <si>
    <t xml:space="preserve">پرسید ه  شود کارمزد ار کجا کم بشه </t>
  </si>
  <si>
    <t xml:space="preserve">با ریت 108.0104 تبدیل به 879/544/93 دلار </t>
  </si>
  <si>
    <t xml:space="preserve">هنوز دستور پرداخت  ندادن </t>
  </si>
  <si>
    <t>نامه تبدیل 5263 روبل 95/000/000 به درهم نقدی 1403/09/10</t>
  </si>
  <si>
    <t>نامه تبدیل 5582 روبل 1/335/900/000درهم نقدی 1403/09/26</t>
  </si>
  <si>
    <t xml:space="preserve">با ریت 101.8091 تبدیل به 13/121/617 دلار </t>
  </si>
  <si>
    <t xml:space="preserve">کارمزد 1/25 از محل درهم حسابی </t>
  </si>
  <si>
    <t>نامه تبدیل 1945  دلار حسابی به دلار  نقدی  1403/04/16</t>
  </si>
  <si>
    <t xml:space="preserve">کارمزد 1.5 </t>
  </si>
  <si>
    <t xml:space="preserve">کارمزد 1.4 از محل دلار حسابی </t>
  </si>
  <si>
    <t>usd china</t>
  </si>
  <si>
    <t>نامه تبدیل( 5684 )   11/862/797 به دلار نقدی    1403/10/01</t>
  </si>
  <si>
    <t>نامه تبدیل( 5159 )   7/000/000  به دلار نقدی    1403/09/06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</si>
</sst>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-_ر_ي_ا_ل_ ;_ * #,##0.00\-_ر_ي_ا_ل_ ;_ * &quot;-&quot;??_-_ر_ي_ا_ل_ ;_ @_ "/>
    <numFmt numFmtId="165" formatCode="_-* #,##0.00_-;\-* #,##0.00_-;_-* &quot;-&quot;??_-;_-@_-"/>
    <numFmt numFmtId="166" formatCode="#,###,###.00"/>
  </numFmts>
  <fonts count="8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sz val="11"/>
      <name val="Calibri"/>
      <family val="2"/>
      <charset val="178"/>
      <scheme val="minor"/>
    </font>
    <font>
      <sz val="12"/>
      <name val="Calibri"/>
      <family val="2"/>
      <charset val="178"/>
      <scheme val="minor"/>
    </font>
    <font>
      <sz val="11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6" fillId="0" borderId="0"/>
  </cellStyleXfs>
  <cellXfs count="86">
    <xf numFmtId="0" fontId="0" fillId="0" borderId="0" xfId="0"/>
    <xf numFmtId="0" fontId="0" fillId="3" borderId="2" xfId="0" applyFill="1" applyBorder="1" applyAlignment="1">
      <alignment horizontal="center"/>
    </xf>
    <xf numFmtId="164" fontId="0" fillId="0" borderId="3" xfId="1" applyFont="1" applyBorder="1"/>
    <xf numFmtId="164" fontId="0" fillId="0" borderId="4" xfId="1" applyFont="1" applyBorder="1"/>
    <xf numFmtId="0" fontId="0" fillId="0" borderId="2" xfId="0" applyBorder="1"/>
    <xf numFmtId="0" fontId="0" fillId="0" borderId="3" xfId="0" applyBorder="1"/>
    <xf numFmtId="164" fontId="0" fillId="0" borderId="5" xfId="1" applyFont="1" applyBorder="1"/>
    <xf numFmtId="165" fontId="0" fillId="0" borderId="6" xfId="0" applyNumberFormat="1" applyBorder="1"/>
    <xf numFmtId="164" fontId="0" fillId="5" borderId="2" xfId="1" applyFont="1" applyFill="1" applyBorder="1" applyAlignment="1"/>
    <xf numFmtId="164" fontId="0" fillId="5" borderId="2" xfId="1" applyFont="1" applyFill="1" applyBorder="1" applyAlignment="1">
      <alignment horizontal="right"/>
    </xf>
    <xf numFmtId="164" fontId="0" fillId="0" borderId="0" xfId="1" applyFont="1"/>
    <xf numFmtId="0" fontId="0" fillId="3" borderId="7" xfId="0" applyFill="1" applyBorder="1" applyAlignment="1">
      <alignment horizontal="center"/>
    </xf>
    <xf numFmtId="165" fontId="0" fillId="6" borderId="0" xfId="0" applyNumberFormat="1" applyFill="1"/>
    <xf numFmtId="0" fontId="0" fillId="7" borderId="0" xfId="0" applyFill="1" applyAlignment="1">
      <alignment horizontal="center"/>
    </xf>
    <xf numFmtId="165" fontId="0" fillId="7" borderId="0" xfId="0" applyNumberFormat="1" applyFill="1"/>
    <xf numFmtId="0" fontId="0" fillId="7" borderId="0" xfId="0" applyFill="1"/>
    <xf numFmtId="0" fontId="0" fillId="8" borderId="2" xfId="0" applyFill="1" applyBorder="1" applyAlignment="1">
      <alignment horizontal="center"/>
    </xf>
    <xf numFmtId="164" fontId="0" fillId="8" borderId="3" xfId="1" applyFont="1" applyFill="1" applyBorder="1"/>
    <xf numFmtId="164" fontId="0" fillId="8" borderId="4" xfId="1" applyFont="1" applyFill="1" applyBorder="1"/>
    <xf numFmtId="0" fontId="0" fillId="8" borderId="2" xfId="0" applyFill="1" applyBorder="1"/>
    <xf numFmtId="0" fontId="0" fillId="8" borderId="3" xfId="0" applyFill="1" applyBorder="1"/>
    <xf numFmtId="164" fontId="0" fillId="8" borderId="5" xfId="1" applyFont="1" applyFill="1" applyBorder="1"/>
    <xf numFmtId="165" fontId="0" fillId="8" borderId="6" xfId="0" applyNumberFormat="1" applyFill="1" applyBorder="1"/>
    <xf numFmtId="0" fontId="0" fillId="8" borderId="0" xfId="0" applyFill="1"/>
    <xf numFmtId="164" fontId="0" fillId="8" borderId="2" xfId="1" applyFont="1" applyFill="1" applyBorder="1" applyAlignment="1"/>
    <xf numFmtId="164" fontId="0" fillId="8" borderId="2" xfId="1" applyFont="1" applyFill="1" applyBorder="1" applyAlignment="1">
      <alignment horizontal="right"/>
    </xf>
    <xf numFmtId="165" fontId="0" fillId="8" borderId="0" xfId="0" applyNumberFormat="1" applyFill="1"/>
    <xf numFmtId="165" fontId="0" fillId="0" borderId="6" xfId="0" applyNumberFormat="1" applyBorder="1" applyAlignment="1">
      <alignment horizontal="center"/>
    </xf>
    <xf numFmtId="164" fontId="0" fillId="0" borderId="3" xfId="1" applyFont="1" applyFill="1" applyBorder="1"/>
    <xf numFmtId="164" fontId="0" fillId="0" borderId="8" xfId="1" applyFont="1" applyFill="1" applyBorder="1"/>
    <xf numFmtId="0" fontId="0" fillId="7" borderId="9" xfId="0" applyFill="1" applyBorder="1" applyAlignment="1">
      <alignment horizontal="center"/>
    </xf>
    <xf numFmtId="164" fontId="0" fillId="5" borderId="0" xfId="1" applyFont="1" applyFill="1"/>
    <xf numFmtId="164" fontId="0" fillId="5" borderId="0" xfId="0" applyNumberFormat="1" applyFill="1"/>
    <xf numFmtId="0" fontId="0" fillId="3" borderId="10" xfId="0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2" xfId="1" applyFont="1" applyBorder="1"/>
    <xf numFmtId="164" fontId="0" fillId="5" borderId="2" xfId="1" applyFont="1" applyFill="1" applyBorder="1"/>
    <xf numFmtId="164" fontId="0" fillId="6" borderId="0" xfId="1" applyFont="1" applyFill="1"/>
    <xf numFmtId="164" fontId="0" fillId="8" borderId="0" xfId="1" applyFont="1" applyFill="1"/>
    <xf numFmtId="164" fontId="0" fillId="7" borderId="2" xfId="1" applyFont="1" applyFill="1" applyBorder="1"/>
    <xf numFmtId="164" fontId="0" fillId="5" borderId="10" xfId="1" applyFont="1" applyFill="1" applyBorder="1"/>
    <xf numFmtId="164" fontId="0" fillId="5" borderId="0" xfId="1" applyFont="1" applyFill="1" applyBorder="1"/>
    <xf numFmtId="0" fontId="0" fillId="0" borderId="7" xfId="0" applyBorder="1"/>
    <xf numFmtId="164" fontId="0" fillId="7" borderId="10" xfId="1" applyFont="1" applyFill="1" applyBorder="1"/>
    <xf numFmtId="164" fontId="0" fillId="7" borderId="0" xfId="1" applyFont="1" applyFill="1" applyBorder="1"/>
    <xf numFmtId="164" fontId="0" fillId="0" borderId="0" xfId="0" applyNumberFormat="1"/>
    <xf numFmtId="13" fontId="0" fillId="0" borderId="0" xfId="0" applyNumberFormat="1"/>
    <xf numFmtId="164" fontId="0" fillId="4" borderId="10" xfId="1" applyFont="1" applyFill="1" applyBorder="1"/>
    <xf numFmtId="164" fontId="0" fillId="4" borderId="0" xfId="1" applyFont="1" applyFill="1" applyBorder="1"/>
    <xf numFmtId="13" fontId="0" fillId="0" borderId="0" xfId="1" applyNumberFormat="1" applyFont="1"/>
    <xf numFmtId="164" fontId="0" fillId="7" borderId="0" xfId="1" applyFont="1" applyFill="1"/>
    <xf numFmtId="164" fontId="0" fillId="3" borderId="0" xfId="1" applyFont="1" applyFill="1"/>
    <xf numFmtId="0" fontId="0" fillId="3" borderId="2" xfId="0" applyFill="1" applyBorder="1"/>
    <xf numFmtId="0" fontId="0" fillId="4" borderId="2" xfId="0" applyFill="1" applyBorder="1"/>
    <xf numFmtId="0" fontId="4" fillId="0" borderId="2" xfId="0" applyFont="1" applyBorder="1"/>
    <xf numFmtId="0" fontId="3" fillId="0" borderId="2" xfId="0" applyFont="1" applyBorder="1"/>
    <xf numFmtId="0" fontId="3" fillId="8" borderId="0" xfId="0" applyFont="1" applyFill="1"/>
    <xf numFmtId="164" fontId="3" fillId="8" borderId="0" xfId="1" applyFont="1" applyFill="1"/>
    <xf numFmtId="0" fontId="3" fillId="0" borderId="2" xfId="0" applyFont="1" applyBorder="1" applyAlignment="1">
      <alignment horizontal="right"/>
    </xf>
    <xf numFmtId="164" fontId="0" fillId="6" borderId="0" xfId="1" applyFont="1" applyFill="1" applyBorder="1"/>
    <xf numFmtId="0" fontId="0" fillId="4" borderId="7" xfId="0" applyFill="1" applyBorder="1"/>
    <xf numFmtId="164" fontId="0" fillId="0" borderId="2" xfId="1" applyFont="1" applyBorder="1" applyAlignment="1"/>
    <xf numFmtId="164" fontId="0" fillId="7" borderId="2" xfId="1" applyFont="1" applyFill="1" applyBorder="1" applyAlignment="1"/>
    <xf numFmtId="0" fontId="0" fillId="3" borderId="4" xfId="0" applyFill="1" applyBorder="1"/>
    <xf numFmtId="0" fontId="0" fillId="3" borderId="11" xfId="0" applyFill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5" fillId="4" borderId="2" xfId="2" applyFont="1" applyFill="1" applyBorder="1" applyAlignment="1">
      <alignment horizontal="center"/>
    </xf>
    <xf numFmtId="166" fontId="7" fillId="7" borderId="2" xfId="3" applyNumberFormat="1" applyFont="1" applyFill="1" applyBorder="1" applyAlignment="1">
      <alignment horizontal="center" vertical="center"/>
    </xf>
    <xf numFmtId="164" fontId="0" fillId="3" borderId="0" xfId="1" applyFont="1" applyFill="1" applyBorder="1"/>
    <xf numFmtId="0" fontId="0" fillId="3" borderId="9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0" fillId="9" borderId="0" xfId="0" applyFill="1" applyAlignment="1">
      <alignment horizontal="center"/>
    </xf>
    <xf numFmtId="0" fontId="0" fillId="9" borderId="0" xfId="0" applyFill="1"/>
    <xf numFmtId="166" fontId="7" fillId="9" borderId="2" xfId="3" applyNumberFormat="1" applyFont="1" applyFill="1" applyBorder="1" applyAlignment="1">
      <alignment horizontal="center" vertical="center"/>
    </xf>
    <xf numFmtId="164" fontId="0" fillId="10" borderId="0" xfId="1" applyFont="1" applyFill="1"/>
    <xf numFmtId="164" fontId="0" fillId="9" borderId="0" xfId="0" applyNumberFormat="1" applyFill="1"/>
    <xf numFmtId="0" fontId="0" fillId="11" borderId="0" xfId="0" applyFill="1"/>
    <xf numFmtId="0" fontId="0" fillId="10" borderId="0" xfId="0" applyFill="1"/>
    <xf numFmtId="164" fontId="0" fillId="11" borderId="0" xfId="0" applyNumberFormat="1" applyFill="1"/>
  </cellXfs>
  <cellStyles count="4">
    <cellStyle name="Comma" xfId="1" builtinId="3"/>
    <cellStyle name="Good" xfId="2" builtinId="26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colors>
    <mruColors>
      <color rgb="FFC6EFCE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09"/>
  <sheetViews>
    <sheetView rightToLeft="1" topLeftCell="A188" zoomScale="144" zoomScaleNormal="175" workbookViewId="0">
      <selection activeCell="F194" sqref="F194:F209"/>
    </sheetView>
  </sheetViews>
  <sheetFormatPr defaultColWidth="20.85546875" defaultRowHeight="15" x14ac:dyDescent="0.25"/>
  <cols>
    <col min="1" max="1" width="5.42578125" customWidth="1"/>
    <col min="3" max="3" width="20.85546875" style="10"/>
  </cols>
  <sheetData>
    <row r="1" spans="2:7" x14ac:dyDescent="0.25">
      <c r="B1" s="70" t="s">
        <v>0</v>
      </c>
      <c r="C1" s="70"/>
      <c r="D1" s="70"/>
    </row>
    <row r="2" spans="2:7" x14ac:dyDescent="0.25">
      <c r="B2" s="71" t="s">
        <v>1</v>
      </c>
      <c r="C2" s="71"/>
      <c r="D2" s="71"/>
    </row>
    <row r="3" spans="2:7" x14ac:dyDescent="0.25">
      <c r="B3" s="1" t="s">
        <v>2</v>
      </c>
      <c r="C3" s="1" t="s">
        <v>3</v>
      </c>
      <c r="D3" s="1" t="s">
        <v>4</v>
      </c>
    </row>
    <row r="4" spans="2:7" x14ac:dyDescent="0.25">
      <c r="B4" s="2">
        <v>13675500</v>
      </c>
      <c r="C4" s="3"/>
      <c r="D4" s="4"/>
      <c r="G4">
        <v>1141</v>
      </c>
    </row>
    <row r="5" spans="2:7" x14ac:dyDescent="0.25">
      <c r="B5" s="5">
        <v>1</v>
      </c>
      <c r="C5" s="6">
        <v>13500000</v>
      </c>
      <c r="D5" s="7">
        <f>C5*1.5/100</f>
        <v>202500</v>
      </c>
    </row>
    <row r="6" spans="2:7" x14ac:dyDescent="0.25">
      <c r="B6" t="s">
        <v>5</v>
      </c>
      <c r="C6" s="8">
        <f>SUM(C5:C5)</f>
        <v>13500000</v>
      </c>
      <c r="D6" s="9">
        <f>SUM(D5:D5)</f>
        <v>202500</v>
      </c>
      <c r="F6" t="s">
        <v>6</v>
      </c>
      <c r="G6" s="10">
        <v>809382</v>
      </c>
    </row>
    <row r="7" spans="2:7" x14ac:dyDescent="0.25">
      <c r="B7" s="72" t="s">
        <v>7</v>
      </c>
      <c r="C7" s="73"/>
      <c r="D7" s="12">
        <f>C6+D6-(B4)</f>
        <v>27000</v>
      </c>
      <c r="F7" t="s">
        <v>8</v>
      </c>
      <c r="G7">
        <v>0.4</v>
      </c>
    </row>
    <row r="8" spans="2:7" s="15" customFormat="1" x14ac:dyDescent="0.25">
      <c r="B8" s="13"/>
      <c r="C8" s="13"/>
      <c r="D8" s="14"/>
    </row>
    <row r="9" spans="2:7" s="15" customFormat="1" x14ac:dyDescent="0.25">
      <c r="B9" s="13"/>
      <c r="C9" s="13"/>
      <c r="D9" s="14"/>
    </row>
    <row r="10" spans="2:7" x14ac:dyDescent="0.25">
      <c r="B10" s="70" t="s">
        <v>9</v>
      </c>
      <c r="C10" s="70"/>
      <c r="D10" s="70"/>
    </row>
    <row r="11" spans="2:7" x14ac:dyDescent="0.25">
      <c r="B11" s="71" t="s">
        <v>10</v>
      </c>
      <c r="C11" s="71"/>
      <c r="D11" s="71"/>
      <c r="F11" s="10">
        <v>8297003</v>
      </c>
      <c r="G11" s="10">
        <v>30450000</v>
      </c>
    </row>
    <row r="12" spans="2:7" x14ac:dyDescent="0.25">
      <c r="B12" s="1" t="s">
        <v>2</v>
      </c>
      <c r="C12" s="1" t="s">
        <v>3</v>
      </c>
      <c r="D12" s="1" t="s">
        <v>11</v>
      </c>
    </row>
    <row r="13" spans="2:7" x14ac:dyDescent="0.25">
      <c r="B13" s="2">
        <v>50471989</v>
      </c>
      <c r="C13" s="3"/>
      <c r="D13" s="4"/>
    </row>
    <row r="14" spans="2:7" x14ac:dyDescent="0.25">
      <c r="B14" s="5">
        <v>1</v>
      </c>
      <c r="C14" s="6">
        <v>586837</v>
      </c>
      <c r="D14" s="7">
        <f>C14*1.6/100</f>
        <v>9389.3919999999998</v>
      </c>
    </row>
    <row r="15" spans="2:7" x14ac:dyDescent="0.25">
      <c r="B15" s="5">
        <v>2</v>
      </c>
      <c r="C15" s="6">
        <v>9175000</v>
      </c>
      <c r="D15" s="7">
        <f>C15*1.6/100</f>
        <v>146800</v>
      </c>
    </row>
    <row r="16" spans="2:7" x14ac:dyDescent="0.25">
      <c r="B16" s="5">
        <v>3</v>
      </c>
      <c r="C16" s="6">
        <v>18350000</v>
      </c>
      <c r="D16" s="7">
        <f t="shared" ref="D16:D27" si="0">C16*1.6/100</f>
        <v>293600</v>
      </c>
    </row>
    <row r="17" spans="2:4" x14ac:dyDescent="0.25">
      <c r="B17" s="5">
        <v>4</v>
      </c>
      <c r="C17" s="6">
        <v>9175000</v>
      </c>
      <c r="D17" s="7">
        <f t="shared" si="0"/>
        <v>146800</v>
      </c>
    </row>
    <row r="18" spans="2:4" x14ac:dyDescent="0.25">
      <c r="B18" s="5">
        <v>5</v>
      </c>
      <c r="C18" s="6">
        <v>537600</v>
      </c>
      <c r="D18" s="7">
        <f t="shared" si="0"/>
        <v>8601.6</v>
      </c>
    </row>
    <row r="19" spans="2:4" x14ac:dyDescent="0.25">
      <c r="B19" s="5">
        <v>6</v>
      </c>
      <c r="C19" s="6">
        <v>1785583</v>
      </c>
      <c r="D19" s="7">
        <f t="shared" si="0"/>
        <v>28569.328000000001</v>
      </c>
    </row>
    <row r="20" spans="2:4" x14ac:dyDescent="0.25">
      <c r="B20" s="5">
        <v>7</v>
      </c>
      <c r="C20" s="6">
        <v>1635150</v>
      </c>
      <c r="D20" s="7">
        <f t="shared" si="0"/>
        <v>26162.400000000001</v>
      </c>
    </row>
    <row r="21" spans="2:4" x14ac:dyDescent="0.25">
      <c r="B21" s="5">
        <v>8</v>
      </c>
      <c r="C21" s="6">
        <v>1205287</v>
      </c>
      <c r="D21" s="7">
        <f t="shared" si="0"/>
        <v>19284.592000000001</v>
      </c>
    </row>
    <row r="22" spans="2:4" x14ac:dyDescent="0.25">
      <c r="B22" s="5">
        <v>9</v>
      </c>
      <c r="C22" s="6">
        <v>530278</v>
      </c>
      <c r="D22" s="7">
        <f t="shared" si="0"/>
        <v>8484.4480000000003</v>
      </c>
    </row>
    <row r="23" spans="2:4" x14ac:dyDescent="0.25">
      <c r="B23" s="5">
        <v>10</v>
      </c>
      <c r="C23" s="6">
        <v>140231</v>
      </c>
      <c r="D23" s="7">
        <f t="shared" si="0"/>
        <v>2243.6959999999999</v>
      </c>
    </row>
    <row r="24" spans="2:4" x14ac:dyDescent="0.25">
      <c r="B24" s="5">
        <v>11</v>
      </c>
      <c r="C24" s="6">
        <v>3891158</v>
      </c>
      <c r="D24" s="7">
        <f t="shared" si="0"/>
        <v>62258.528000000006</v>
      </c>
    </row>
    <row r="25" spans="2:4" x14ac:dyDescent="0.25">
      <c r="B25" s="5">
        <v>12</v>
      </c>
      <c r="C25" s="6">
        <v>1635422</v>
      </c>
      <c r="D25" s="7">
        <f t="shared" si="0"/>
        <v>26166.752</v>
      </c>
    </row>
    <row r="26" spans="2:4" x14ac:dyDescent="0.25">
      <c r="B26" s="5">
        <v>13</v>
      </c>
      <c r="C26" s="6">
        <v>459803</v>
      </c>
      <c r="D26" s="7">
        <f t="shared" si="0"/>
        <v>7356.8480000000009</v>
      </c>
    </row>
    <row r="27" spans="2:4" x14ac:dyDescent="0.25">
      <c r="B27" s="5">
        <v>14</v>
      </c>
      <c r="C27" s="6">
        <v>374993</v>
      </c>
      <c r="D27" s="7">
        <f t="shared" si="0"/>
        <v>5999.8880000000008</v>
      </c>
    </row>
    <row r="28" spans="2:4" x14ac:dyDescent="0.25">
      <c r="B28" t="s">
        <v>5</v>
      </c>
      <c r="C28" s="8">
        <f>SUM(C14:C27)</f>
        <v>49482342</v>
      </c>
      <c r="D28" s="9">
        <f>SUM(D14:D27)</f>
        <v>791717.47199999995</v>
      </c>
    </row>
    <row r="29" spans="2:4" x14ac:dyDescent="0.25">
      <c r="B29" s="72" t="s">
        <v>7</v>
      </c>
      <c r="C29" s="73"/>
      <c r="D29" s="12">
        <f>C28+D28-(B13)</f>
        <v>-197929.52799999714</v>
      </c>
    </row>
    <row r="30" spans="2:4" s="15" customFormat="1" x14ac:dyDescent="0.25">
      <c r="B30" s="13"/>
      <c r="C30" s="13"/>
      <c r="D30" s="14"/>
    </row>
    <row r="31" spans="2:4" s="15" customFormat="1" x14ac:dyDescent="0.25">
      <c r="B31" s="13"/>
      <c r="C31" s="13"/>
      <c r="D31" s="14"/>
    </row>
    <row r="32" spans="2:4" x14ac:dyDescent="0.25">
      <c r="B32" s="70" t="s">
        <v>12</v>
      </c>
      <c r="C32" s="70"/>
      <c r="D32" s="70"/>
    </row>
    <row r="33" spans="2:4" x14ac:dyDescent="0.25">
      <c r="B33" s="71" t="s">
        <v>13</v>
      </c>
      <c r="C33" s="71"/>
      <c r="D33" s="71"/>
    </row>
    <row r="34" spans="2:4" x14ac:dyDescent="0.25">
      <c r="B34" s="1" t="s">
        <v>2</v>
      </c>
      <c r="C34" s="1" t="s">
        <v>3</v>
      </c>
      <c r="D34" s="1" t="s">
        <v>14</v>
      </c>
    </row>
    <row r="35" spans="2:4" x14ac:dyDescent="0.25">
      <c r="B35" s="2">
        <v>9188612</v>
      </c>
      <c r="C35" s="3"/>
      <c r="D35" s="4"/>
    </row>
    <row r="36" spans="2:4" x14ac:dyDescent="0.25">
      <c r="B36" s="5">
        <v>1</v>
      </c>
      <c r="C36" s="6">
        <v>9043909</v>
      </c>
      <c r="D36" s="7">
        <f>C36*1.5/100</f>
        <v>135658.63500000001</v>
      </c>
    </row>
    <row r="37" spans="2:4" x14ac:dyDescent="0.25">
      <c r="B37" t="s">
        <v>5</v>
      </c>
      <c r="C37" s="8">
        <f>SUM(C36:C36)</f>
        <v>9043909</v>
      </c>
      <c r="D37" s="9">
        <f>SUM(D36:D36)</f>
        <v>135658.63500000001</v>
      </c>
    </row>
    <row r="38" spans="2:4" x14ac:dyDescent="0.25">
      <c r="B38" s="72" t="s">
        <v>7</v>
      </c>
      <c r="C38" s="73"/>
      <c r="D38" s="12">
        <f>C37+D37-(B35)</f>
        <v>-9044.3650000002235</v>
      </c>
    </row>
    <row r="39" spans="2:4" s="15" customFormat="1" x14ac:dyDescent="0.25">
      <c r="B39" s="13"/>
      <c r="C39" s="13"/>
      <c r="D39" s="14"/>
    </row>
    <row r="40" spans="2:4" s="15" customFormat="1" x14ac:dyDescent="0.25">
      <c r="B40" s="13"/>
      <c r="C40" s="13"/>
      <c r="D40" s="14"/>
    </row>
    <row r="41" spans="2:4" x14ac:dyDescent="0.25">
      <c r="B41" s="74" t="s">
        <v>15</v>
      </c>
      <c r="C41" s="74"/>
      <c r="D41" s="74"/>
    </row>
    <row r="42" spans="2:4" x14ac:dyDescent="0.25">
      <c r="B42" s="75" t="s">
        <v>16</v>
      </c>
      <c r="C42" s="75"/>
      <c r="D42" s="75"/>
    </row>
    <row r="43" spans="2:4" x14ac:dyDescent="0.25">
      <c r="B43" s="16" t="s">
        <v>2</v>
      </c>
      <c r="C43" s="16" t="s">
        <v>3</v>
      </c>
      <c r="D43" s="16" t="s">
        <v>17</v>
      </c>
    </row>
    <row r="44" spans="2:4" x14ac:dyDescent="0.25">
      <c r="B44" s="17">
        <v>54306825</v>
      </c>
      <c r="C44" s="18" t="s">
        <v>18</v>
      </c>
      <c r="D44" s="19"/>
    </row>
    <row r="45" spans="2:4" x14ac:dyDescent="0.25">
      <c r="B45" s="20">
        <v>1</v>
      </c>
      <c r="C45" s="21"/>
      <c r="D45" s="22">
        <f>C45*1.4/100</f>
        <v>0</v>
      </c>
    </row>
    <row r="46" spans="2:4" x14ac:dyDescent="0.25">
      <c r="B46" s="23" t="s">
        <v>5</v>
      </c>
      <c r="C46" s="24">
        <f>SUM(C45:C45)</f>
        <v>0</v>
      </c>
      <c r="D46" s="25">
        <f>SUM(D45:D45)</f>
        <v>0</v>
      </c>
    </row>
    <row r="47" spans="2:4" x14ac:dyDescent="0.25">
      <c r="B47" s="76" t="s">
        <v>7</v>
      </c>
      <c r="C47" s="77"/>
      <c r="D47" s="26">
        <f>C46+D46-(B44)</f>
        <v>-54306825</v>
      </c>
    </row>
    <row r="48" spans="2:4" s="15" customFormat="1" x14ac:dyDescent="0.25">
      <c r="B48" s="13"/>
      <c r="C48" s="13"/>
      <c r="D48" s="14"/>
    </row>
    <row r="49" spans="2:4" s="15" customFormat="1" x14ac:dyDescent="0.25">
      <c r="B49" s="13"/>
      <c r="C49" s="13"/>
      <c r="D49" s="14"/>
    </row>
    <row r="50" spans="2:4" x14ac:dyDescent="0.25">
      <c r="B50" s="70" t="s">
        <v>19</v>
      </c>
      <c r="C50" s="70"/>
      <c r="D50" s="70"/>
    </row>
    <row r="51" spans="2:4" x14ac:dyDescent="0.25">
      <c r="B51" s="71" t="s">
        <v>20</v>
      </c>
      <c r="C51" s="71"/>
      <c r="D51" s="71"/>
    </row>
    <row r="52" spans="2:4" x14ac:dyDescent="0.25">
      <c r="B52" s="1" t="s">
        <v>2</v>
      </c>
      <c r="C52" s="1" t="s">
        <v>3</v>
      </c>
      <c r="D52" s="1" t="s">
        <v>21</v>
      </c>
    </row>
    <row r="53" spans="2:4" x14ac:dyDescent="0.25">
      <c r="B53" s="2">
        <v>13313695</v>
      </c>
      <c r="C53" s="3"/>
      <c r="D53" s="4"/>
    </row>
    <row r="54" spans="2:4" x14ac:dyDescent="0.25">
      <c r="B54" s="5">
        <v>1</v>
      </c>
      <c r="C54" s="6">
        <v>13116940</v>
      </c>
      <c r="D54" s="7">
        <f>C54*1.4/100</f>
        <v>183637.16</v>
      </c>
    </row>
    <row r="55" spans="2:4" x14ac:dyDescent="0.25">
      <c r="B55" t="s">
        <v>5</v>
      </c>
      <c r="C55" s="8">
        <f>SUM(C54:C54)</f>
        <v>13116940</v>
      </c>
      <c r="D55" s="9">
        <f>SUM(D54:D54)</f>
        <v>183637.16</v>
      </c>
    </row>
    <row r="56" spans="2:4" x14ac:dyDescent="0.25">
      <c r="B56" s="72" t="s">
        <v>7</v>
      </c>
      <c r="C56" s="73"/>
      <c r="D56" s="12">
        <f>C55+D55-(B53)</f>
        <v>-13117.839999999851</v>
      </c>
    </row>
    <row r="57" spans="2:4" s="15" customFormat="1" x14ac:dyDescent="0.25">
      <c r="B57" s="13"/>
      <c r="C57" s="13"/>
      <c r="D57" s="14"/>
    </row>
    <row r="58" spans="2:4" s="15" customFormat="1" x14ac:dyDescent="0.25">
      <c r="B58" s="13"/>
      <c r="C58" s="13"/>
      <c r="D58" s="14"/>
    </row>
    <row r="59" spans="2:4" x14ac:dyDescent="0.25">
      <c r="B59" s="70" t="s">
        <v>22</v>
      </c>
      <c r="C59" s="70"/>
      <c r="D59" s="70"/>
    </row>
    <row r="60" spans="2:4" x14ac:dyDescent="0.25">
      <c r="B60" s="71" t="s">
        <v>23</v>
      </c>
      <c r="C60" s="71"/>
      <c r="D60" s="71"/>
    </row>
    <row r="61" spans="2:4" x14ac:dyDescent="0.25">
      <c r="B61" s="1" t="s">
        <v>2</v>
      </c>
      <c r="C61" s="1" t="s">
        <v>3</v>
      </c>
      <c r="D61" s="1" t="s">
        <v>24</v>
      </c>
    </row>
    <row r="62" spans="2:4" x14ac:dyDescent="0.25">
      <c r="B62" s="2">
        <v>7314229</v>
      </c>
      <c r="C62" s="3"/>
      <c r="D62" s="4"/>
    </row>
    <row r="63" spans="2:4" x14ac:dyDescent="0.25">
      <c r="B63" s="5">
        <v>1</v>
      </c>
      <c r="C63" s="6">
        <v>7206179</v>
      </c>
      <c r="D63" s="7">
        <f>C63*1.3/100</f>
        <v>93680.327000000005</v>
      </c>
    </row>
    <row r="64" spans="2:4" x14ac:dyDescent="0.25">
      <c r="B64" t="s">
        <v>5</v>
      </c>
      <c r="C64" s="8">
        <f>SUM(C63:C63)</f>
        <v>7206179</v>
      </c>
      <c r="D64" s="9">
        <f>SUM(D63:D63)</f>
        <v>93680.327000000005</v>
      </c>
    </row>
    <row r="65" spans="2:6" x14ac:dyDescent="0.25">
      <c r="B65" s="72" t="s">
        <v>7</v>
      </c>
      <c r="C65" s="73"/>
      <c r="D65" s="12">
        <f>C64+D64-(B62)</f>
        <v>-14369.673000000417</v>
      </c>
    </row>
    <row r="66" spans="2:6" s="15" customFormat="1" x14ac:dyDescent="0.25">
      <c r="B66" s="13"/>
      <c r="C66" s="13"/>
      <c r="D66" s="14"/>
    </row>
    <row r="67" spans="2:6" s="15" customFormat="1" x14ac:dyDescent="0.25">
      <c r="B67" s="13"/>
      <c r="C67" s="13"/>
      <c r="D67" s="14"/>
    </row>
    <row r="68" spans="2:6" x14ac:dyDescent="0.25">
      <c r="B68" s="70" t="s">
        <v>25</v>
      </c>
      <c r="C68" s="70"/>
      <c r="D68" s="70"/>
    </row>
    <row r="69" spans="2:6" x14ac:dyDescent="0.25">
      <c r="B69" s="71" t="s">
        <v>26</v>
      </c>
      <c r="C69" s="71"/>
      <c r="D69" s="71"/>
    </row>
    <row r="70" spans="2:6" x14ac:dyDescent="0.25">
      <c r="B70" s="1" t="s">
        <v>2</v>
      </c>
      <c r="C70" s="1" t="s">
        <v>3</v>
      </c>
      <c r="D70" s="1" t="s">
        <v>21</v>
      </c>
    </row>
    <row r="71" spans="2:6" x14ac:dyDescent="0.25">
      <c r="B71" s="2">
        <v>10638115</v>
      </c>
      <c r="C71" s="3"/>
      <c r="D71" s="4"/>
    </row>
    <row r="72" spans="2:6" x14ac:dyDescent="0.25">
      <c r="B72" s="5">
        <v>1</v>
      </c>
      <c r="C72" s="6">
        <v>1868320</v>
      </c>
      <c r="D72" s="27">
        <f>C72*1.4/100</f>
        <v>26156.48</v>
      </c>
    </row>
    <row r="73" spans="2:6" x14ac:dyDescent="0.25">
      <c r="B73" s="5">
        <v>2</v>
      </c>
      <c r="C73" s="6">
        <v>1635150</v>
      </c>
      <c r="D73" s="27">
        <f>C73*1.4/100</f>
        <v>22892.1</v>
      </c>
    </row>
    <row r="74" spans="2:6" x14ac:dyDescent="0.25">
      <c r="B74" s="5">
        <v>3</v>
      </c>
      <c r="C74" s="28">
        <v>6926053</v>
      </c>
      <c r="D74" s="27">
        <f>C74*1.4/100</f>
        <v>96964.741999999998</v>
      </c>
    </row>
    <row r="75" spans="2:6" x14ac:dyDescent="0.25">
      <c r="B75" t="s">
        <v>5</v>
      </c>
      <c r="C75" s="8">
        <f>SUM(C72:C74)</f>
        <v>10429523</v>
      </c>
      <c r="D75" s="9">
        <f>SUM(D72:D74)</f>
        <v>146013.32199999999</v>
      </c>
    </row>
    <row r="76" spans="2:6" x14ac:dyDescent="0.25">
      <c r="B76" s="72" t="s">
        <v>7</v>
      </c>
      <c r="C76" s="73"/>
      <c r="D76" s="12">
        <f>C75+D75-(B71)</f>
        <v>-62578.677999999374</v>
      </c>
    </row>
    <row r="77" spans="2:6" s="15" customFormat="1" x14ac:dyDescent="0.25">
      <c r="B77" s="13"/>
      <c r="C77" s="13"/>
      <c r="D77" s="14"/>
    </row>
    <row r="78" spans="2:6" s="15" customFormat="1" x14ac:dyDescent="0.25">
      <c r="B78" s="13"/>
      <c r="C78" s="13"/>
      <c r="D78" s="14"/>
    </row>
    <row r="79" spans="2:6" x14ac:dyDescent="0.25">
      <c r="B79" s="70" t="s">
        <v>27</v>
      </c>
      <c r="C79" s="70"/>
      <c r="D79" s="70"/>
      <c r="F79" s="79"/>
    </row>
    <row r="80" spans="2:6" x14ac:dyDescent="0.25">
      <c r="B80" s="71" t="s">
        <v>28</v>
      </c>
      <c r="C80" s="71"/>
      <c r="D80" s="71"/>
      <c r="F80" s="79"/>
    </row>
    <row r="81" spans="2:6" x14ac:dyDescent="0.25">
      <c r="B81" s="1" t="s">
        <v>2</v>
      </c>
      <c r="C81" s="1" t="s">
        <v>3</v>
      </c>
      <c r="D81" s="1" t="s">
        <v>21</v>
      </c>
      <c r="F81" s="79"/>
    </row>
    <row r="82" spans="2:6" x14ac:dyDescent="0.25">
      <c r="B82" s="2">
        <v>82031840</v>
      </c>
      <c r="C82" s="3"/>
      <c r="D82" s="4"/>
      <c r="F82" s="79"/>
    </row>
    <row r="83" spans="2:6" x14ac:dyDescent="0.25">
      <c r="B83" s="5">
        <v>1</v>
      </c>
      <c r="C83" s="29">
        <v>80740000</v>
      </c>
      <c r="D83" s="29">
        <f>C83*1.4/100</f>
        <v>1130360</v>
      </c>
      <c r="F83" s="79"/>
    </row>
    <row r="84" spans="2:6" x14ac:dyDescent="0.25">
      <c r="B84" t="s">
        <v>5</v>
      </c>
      <c r="C84" s="8">
        <f>SUM(C83:C83)</f>
        <v>80740000</v>
      </c>
      <c r="D84" s="8">
        <f>SUM(D83:D83)</f>
        <v>1130360</v>
      </c>
      <c r="F84" s="79"/>
    </row>
    <row r="85" spans="2:6" x14ac:dyDescent="0.25">
      <c r="B85" s="72" t="s">
        <v>7</v>
      </c>
      <c r="C85" s="73"/>
      <c r="D85" s="12">
        <f>C84+D84-(B82)</f>
        <v>-161480</v>
      </c>
      <c r="F85" s="79"/>
    </row>
    <row r="86" spans="2:6" s="15" customFormat="1" x14ac:dyDescent="0.25">
      <c r="B86" s="13"/>
      <c r="C86" s="13"/>
      <c r="D86" s="14"/>
    </row>
    <row r="87" spans="2:6" s="15" customFormat="1" x14ac:dyDescent="0.25">
      <c r="B87" s="13"/>
      <c r="C87" s="13"/>
      <c r="D87" s="14"/>
    </row>
    <row r="88" spans="2:6" x14ac:dyDescent="0.25">
      <c r="B88" s="70" t="s">
        <v>29</v>
      </c>
      <c r="C88" s="70"/>
      <c r="D88" s="70"/>
      <c r="F88" s="79"/>
    </row>
    <row r="89" spans="2:6" x14ac:dyDescent="0.25">
      <c r="B89" s="71" t="s">
        <v>30</v>
      </c>
      <c r="C89" s="71"/>
      <c r="D89" s="71"/>
      <c r="F89" s="79"/>
    </row>
    <row r="90" spans="2:6" x14ac:dyDescent="0.25">
      <c r="B90" s="1" t="s">
        <v>2</v>
      </c>
      <c r="C90" s="1" t="s">
        <v>3</v>
      </c>
      <c r="D90" s="1" t="s">
        <v>21</v>
      </c>
      <c r="F90" s="79"/>
    </row>
    <row r="91" spans="2:6" x14ac:dyDescent="0.25">
      <c r="B91" s="2">
        <v>61463325</v>
      </c>
      <c r="C91" s="3"/>
      <c r="D91" s="4"/>
      <c r="F91" s="79"/>
    </row>
    <row r="92" spans="2:6" x14ac:dyDescent="0.25">
      <c r="B92" s="5">
        <v>1</v>
      </c>
      <c r="C92" s="29">
        <v>60555000</v>
      </c>
      <c r="D92" s="29">
        <f>C92*1.4/100</f>
        <v>847770</v>
      </c>
      <c r="F92" s="79"/>
    </row>
    <row r="93" spans="2:6" x14ac:dyDescent="0.25">
      <c r="B93" t="s">
        <v>5</v>
      </c>
      <c r="C93" s="8">
        <f>SUM(C92:C92)</f>
        <v>60555000</v>
      </c>
      <c r="D93" s="8">
        <f>SUM(D92:D92)</f>
        <v>847770</v>
      </c>
      <c r="F93" s="79"/>
    </row>
    <row r="94" spans="2:6" x14ac:dyDescent="0.25">
      <c r="B94" s="72" t="s">
        <v>7</v>
      </c>
      <c r="C94" s="73"/>
      <c r="D94" s="12">
        <f>C93+D93-(B91)</f>
        <v>-60555</v>
      </c>
      <c r="F94" s="79"/>
    </row>
    <row r="95" spans="2:6" s="15" customFormat="1" x14ac:dyDescent="0.25">
      <c r="B95" s="30"/>
      <c r="C95" s="13"/>
      <c r="D95" s="14"/>
    </row>
    <row r="96" spans="2:6" s="15" customFormat="1" x14ac:dyDescent="0.25">
      <c r="B96" s="30"/>
      <c r="C96" s="13"/>
      <c r="D96" s="14"/>
    </row>
    <row r="97" spans="2:6" x14ac:dyDescent="0.25">
      <c r="B97" s="69" t="s">
        <v>31</v>
      </c>
      <c r="C97" s="70"/>
      <c r="D97" s="70"/>
      <c r="F97" s="79"/>
    </row>
    <row r="98" spans="2:6" x14ac:dyDescent="0.25">
      <c r="B98" s="71" t="s">
        <v>32</v>
      </c>
      <c r="C98" s="71"/>
      <c r="D98" s="71"/>
      <c r="F98" s="79"/>
    </row>
    <row r="99" spans="2:6" x14ac:dyDescent="0.25">
      <c r="B99" s="1" t="s">
        <v>2</v>
      </c>
      <c r="C99" s="1" t="s">
        <v>3</v>
      </c>
      <c r="D99" s="1" t="s">
        <v>14</v>
      </c>
      <c r="F99" s="79"/>
    </row>
    <row r="100" spans="2:6" x14ac:dyDescent="0.25">
      <c r="B100" s="3">
        <v>44840071</v>
      </c>
      <c r="C100" s="3"/>
      <c r="D100" s="4"/>
      <c r="F100" s="79"/>
    </row>
    <row r="101" spans="2:6" x14ac:dyDescent="0.25">
      <c r="B101" s="5" t="s">
        <v>33</v>
      </c>
      <c r="C101" s="29">
        <v>879802</v>
      </c>
      <c r="D101" s="29">
        <f>C101*1.5/100</f>
        <v>13197.03</v>
      </c>
      <c r="F101" s="79"/>
    </row>
    <row r="102" spans="2:6" x14ac:dyDescent="0.25">
      <c r="B102" s="5" t="s">
        <v>33</v>
      </c>
      <c r="C102" s="29">
        <v>3924992</v>
      </c>
      <c r="D102" s="29">
        <f>C102*1.5/100</f>
        <v>58874.879999999997</v>
      </c>
      <c r="F102" s="79"/>
    </row>
    <row r="103" spans="2:6" x14ac:dyDescent="0.25">
      <c r="B103" s="5" t="s">
        <v>33</v>
      </c>
      <c r="C103" s="29">
        <v>18350000</v>
      </c>
      <c r="D103" s="29">
        <f>C103*1.5/100</f>
        <v>275250</v>
      </c>
      <c r="F103" s="79"/>
    </row>
    <row r="104" spans="2:6" x14ac:dyDescent="0.25">
      <c r="B104" s="5" t="s">
        <v>33</v>
      </c>
      <c r="C104" s="29">
        <v>9175000</v>
      </c>
      <c r="D104" s="29">
        <f>C104*1.5/100</f>
        <v>137625</v>
      </c>
      <c r="F104" s="79"/>
    </row>
    <row r="105" spans="2:6" x14ac:dyDescent="0.25">
      <c r="B105" s="5" t="s">
        <v>33</v>
      </c>
      <c r="C105" s="29">
        <v>9175000</v>
      </c>
      <c r="D105" s="29">
        <f>C104*1.5/100</f>
        <v>137625</v>
      </c>
      <c r="F105" s="79"/>
    </row>
    <row r="106" spans="2:6" x14ac:dyDescent="0.25">
      <c r="B106" s="5" t="s">
        <v>33</v>
      </c>
      <c r="C106" s="29">
        <v>2456059</v>
      </c>
      <c r="D106" s="29">
        <f>C106*1.5/100</f>
        <v>36840.885000000002</v>
      </c>
      <c r="F106" s="79"/>
    </row>
    <row r="107" spans="2:6" x14ac:dyDescent="0.25">
      <c r="B107" t="s">
        <v>5</v>
      </c>
      <c r="C107" s="31">
        <f>SUM(C101:C106)</f>
        <v>43960853</v>
      </c>
      <c r="D107" s="32">
        <f>SUM(D101:D106)</f>
        <v>659412.79500000004</v>
      </c>
      <c r="F107" s="79"/>
    </row>
    <row r="108" spans="2:6" x14ac:dyDescent="0.25">
      <c r="B108" s="72" t="s">
        <v>7</v>
      </c>
      <c r="C108" s="73"/>
      <c r="D108" s="12">
        <f>D107+C107-(B100)</f>
        <v>-219805.20499999821</v>
      </c>
    </row>
    <row r="109" spans="2:6" s="15" customFormat="1" x14ac:dyDescent="0.25">
      <c r="B109" s="30"/>
      <c r="C109" s="13"/>
      <c r="D109" s="14"/>
    </row>
    <row r="110" spans="2:6" s="15" customFormat="1" x14ac:dyDescent="0.25">
      <c r="B110" s="30"/>
      <c r="C110" s="13"/>
      <c r="D110" s="14"/>
    </row>
    <row r="111" spans="2:6" s="15" customFormat="1" x14ac:dyDescent="0.25">
      <c r="B111" s="30"/>
      <c r="C111" s="13"/>
      <c r="D111" s="14"/>
    </row>
    <row r="112" spans="2:6" x14ac:dyDescent="0.25">
      <c r="B112" s="69" t="s">
        <v>34</v>
      </c>
      <c r="C112" s="70"/>
      <c r="D112" s="70"/>
      <c r="F112" s="79"/>
    </row>
    <row r="113" spans="2:6" x14ac:dyDescent="0.25">
      <c r="B113" s="71" t="s">
        <v>35</v>
      </c>
      <c r="C113" s="71"/>
      <c r="D113" s="71"/>
      <c r="F113" s="79"/>
    </row>
    <row r="114" spans="2:6" x14ac:dyDescent="0.25">
      <c r="B114" s="1" t="s">
        <v>2</v>
      </c>
      <c r="C114" s="1" t="s">
        <v>3</v>
      </c>
      <c r="D114" s="1" t="s">
        <v>21</v>
      </c>
      <c r="F114" s="79"/>
    </row>
    <row r="115" spans="2:6" x14ac:dyDescent="0.25">
      <c r="B115" s="2">
        <v>80946250</v>
      </c>
      <c r="C115" s="3"/>
      <c r="D115" s="4"/>
      <c r="F115" s="79"/>
    </row>
    <row r="116" spans="2:6" x14ac:dyDescent="0.25">
      <c r="B116" s="5">
        <v>1</v>
      </c>
      <c r="C116" s="29">
        <v>19900000</v>
      </c>
      <c r="D116" s="29">
        <f>C116*1.4/100</f>
        <v>278600</v>
      </c>
      <c r="F116" s="79"/>
    </row>
    <row r="117" spans="2:6" x14ac:dyDescent="0.25">
      <c r="B117" s="5">
        <v>3</v>
      </c>
      <c r="C117" s="29">
        <v>29850000</v>
      </c>
      <c r="D117" s="29">
        <f>C117*1.4/100</f>
        <v>417900</v>
      </c>
      <c r="F117" s="79"/>
    </row>
    <row r="118" spans="2:6" x14ac:dyDescent="0.25">
      <c r="B118" s="5">
        <v>5</v>
      </c>
      <c r="C118" s="29">
        <v>30000000</v>
      </c>
      <c r="D118" s="29">
        <f>C118*1.4/100</f>
        <v>420000</v>
      </c>
      <c r="F118" s="79"/>
    </row>
    <row r="119" spans="2:6" x14ac:dyDescent="0.25">
      <c r="B119" t="s">
        <v>5</v>
      </c>
      <c r="C119" s="8">
        <f>SUM(C116:C118)</f>
        <v>79750000</v>
      </c>
      <c r="D119" s="8">
        <f>SUM(D116:D118)</f>
        <v>1116500</v>
      </c>
      <c r="F119" s="79"/>
    </row>
    <row r="120" spans="2:6" x14ac:dyDescent="0.25">
      <c r="B120" s="72" t="s">
        <v>7</v>
      </c>
      <c r="C120" s="73"/>
      <c r="D120" s="12">
        <f>C119+D119-(B115)</f>
        <v>-79750</v>
      </c>
      <c r="F120" s="79"/>
    </row>
    <row r="121" spans="2:6" ht="34.9" customHeight="1" x14ac:dyDescent="0.25">
      <c r="C121"/>
    </row>
    <row r="122" spans="2:6" x14ac:dyDescent="0.25">
      <c r="B122" s="69" t="s">
        <v>36</v>
      </c>
      <c r="C122" s="70"/>
      <c r="D122" s="70"/>
      <c r="F122" s="79"/>
    </row>
    <row r="123" spans="2:6" x14ac:dyDescent="0.25">
      <c r="B123" s="71" t="s">
        <v>37</v>
      </c>
      <c r="C123" s="71"/>
      <c r="D123" s="71"/>
      <c r="E123" s="34"/>
      <c r="F123" s="79"/>
    </row>
    <row r="124" spans="2:6" x14ac:dyDescent="0.25">
      <c r="B124" s="1" t="s">
        <v>2</v>
      </c>
      <c r="C124" s="1" t="s">
        <v>3</v>
      </c>
      <c r="D124" s="1" t="s">
        <v>21</v>
      </c>
      <c r="F124" s="79"/>
    </row>
    <row r="125" spans="2:6" x14ac:dyDescent="0.25">
      <c r="B125" s="3">
        <v>50750000</v>
      </c>
      <c r="C125" s="3"/>
      <c r="D125" s="4"/>
      <c r="F125" s="79"/>
    </row>
    <row r="126" spans="2:6" x14ac:dyDescent="0.25">
      <c r="B126" s="4" t="s">
        <v>38</v>
      </c>
      <c r="C126" s="35">
        <v>15000000</v>
      </c>
      <c r="D126" s="35">
        <f>C126*1.4/100</f>
        <v>210000</v>
      </c>
      <c r="F126" s="79"/>
    </row>
    <row r="127" spans="2:6" x14ac:dyDescent="0.25">
      <c r="B127" s="4" t="s">
        <v>38</v>
      </c>
      <c r="C127" s="35">
        <v>20000000</v>
      </c>
      <c r="D127" s="35">
        <f>C127*1.4/100</f>
        <v>280000</v>
      </c>
      <c r="F127" s="79"/>
    </row>
    <row r="128" spans="2:6" x14ac:dyDescent="0.25">
      <c r="B128" s="4" t="s">
        <v>38</v>
      </c>
      <c r="C128" s="35">
        <v>15000000</v>
      </c>
      <c r="D128" s="35">
        <f>C128*1.4/100</f>
        <v>210000</v>
      </c>
      <c r="F128" s="79"/>
    </row>
    <row r="129" spans="2:6" x14ac:dyDescent="0.25">
      <c r="B129" s="4" t="s">
        <v>39</v>
      </c>
      <c r="C129" s="36">
        <f>SUM(C126:C128)</f>
        <v>50000000</v>
      </c>
      <c r="D129" s="36">
        <f>SUM(D125:D128)</f>
        <v>700000</v>
      </c>
      <c r="F129" s="79"/>
    </row>
    <row r="130" spans="2:6" x14ac:dyDescent="0.25">
      <c r="B130" s="72" t="s">
        <v>7</v>
      </c>
      <c r="C130" s="73"/>
      <c r="D130" s="37">
        <f>C129+D129-(B125)</f>
        <v>-50000</v>
      </c>
      <c r="F130" s="79"/>
    </row>
    <row r="131" spans="2:6" s="15" customFormat="1" ht="18" customHeight="1" x14ac:dyDescent="0.25">
      <c r="B131"/>
      <c r="C131"/>
      <c r="D131"/>
      <c r="E131"/>
      <c r="F131"/>
    </row>
    <row r="132" spans="2:6" ht="18" customHeight="1" x14ac:dyDescent="0.25">
      <c r="C132"/>
    </row>
    <row r="133" spans="2:6" s="15" customFormat="1" x14ac:dyDescent="0.25">
      <c r="B133" s="69" t="s">
        <v>40</v>
      </c>
      <c r="C133" s="70"/>
      <c r="D133" s="70"/>
      <c r="E133"/>
      <c r="F133" s="78"/>
    </row>
    <row r="134" spans="2:6" x14ac:dyDescent="0.25">
      <c r="B134" s="71" t="s">
        <v>41</v>
      </c>
      <c r="C134" s="71"/>
      <c r="D134" s="71"/>
      <c r="F134" s="78"/>
    </row>
    <row r="135" spans="2:6" x14ac:dyDescent="0.25">
      <c r="B135" s="1" t="s">
        <v>2</v>
      </c>
      <c r="C135" s="1" t="s">
        <v>3</v>
      </c>
      <c r="D135" s="1" t="s">
        <v>21</v>
      </c>
      <c r="F135" s="78"/>
    </row>
    <row r="136" spans="2:6" x14ac:dyDescent="0.25">
      <c r="B136" s="3">
        <v>30450000</v>
      </c>
      <c r="C136" s="3"/>
      <c r="D136" s="4"/>
      <c r="F136" s="78"/>
    </row>
    <row r="137" spans="2:6" x14ac:dyDescent="0.25">
      <c r="B137" s="4" t="s">
        <v>38</v>
      </c>
      <c r="C137" s="35">
        <v>10000000</v>
      </c>
      <c r="D137" s="35">
        <f>C137*1.4/100</f>
        <v>140000</v>
      </c>
      <c r="F137" s="78"/>
    </row>
    <row r="138" spans="2:6" x14ac:dyDescent="0.25">
      <c r="B138" s="4" t="s">
        <v>38</v>
      </c>
      <c r="C138" s="35">
        <v>5000000</v>
      </c>
      <c r="D138" s="35">
        <f>C138*1.4/100</f>
        <v>70000</v>
      </c>
      <c r="F138" s="78"/>
    </row>
    <row r="139" spans="2:6" x14ac:dyDescent="0.25">
      <c r="B139" s="4" t="s">
        <v>38</v>
      </c>
      <c r="C139" s="35">
        <v>10000000</v>
      </c>
      <c r="D139" s="35">
        <f>C139*1.4/100</f>
        <v>140000</v>
      </c>
      <c r="F139" s="78"/>
    </row>
    <row r="140" spans="2:6" x14ac:dyDescent="0.25">
      <c r="B140" s="4" t="s">
        <v>38</v>
      </c>
      <c r="C140" s="35">
        <v>5000000</v>
      </c>
      <c r="D140" s="35">
        <f>C140*1.4/100</f>
        <v>70000</v>
      </c>
      <c r="F140" s="78"/>
    </row>
    <row r="141" spans="2:6" x14ac:dyDescent="0.25">
      <c r="B141" s="4" t="s">
        <v>39</v>
      </c>
      <c r="C141" s="36">
        <f>SUM(C137:C140)</f>
        <v>30000000</v>
      </c>
      <c r="D141" s="36">
        <f>SUM(D137:D140)</f>
        <v>420000</v>
      </c>
      <c r="F141" s="78"/>
    </row>
    <row r="142" spans="2:6" x14ac:dyDescent="0.25">
      <c r="B142" s="72" t="s">
        <v>7</v>
      </c>
      <c r="C142" s="73"/>
      <c r="D142" s="37">
        <f>C141+D141-(B136)</f>
        <v>-30000</v>
      </c>
      <c r="F142" s="78"/>
    </row>
    <row r="145" spans="2:6" x14ac:dyDescent="0.25">
      <c r="B145" s="69" t="s">
        <v>42</v>
      </c>
      <c r="C145" s="70"/>
      <c r="D145" s="70"/>
      <c r="F145" s="78"/>
    </row>
    <row r="146" spans="2:6" x14ac:dyDescent="0.25">
      <c r="B146" s="71" t="s">
        <v>43</v>
      </c>
      <c r="C146" s="71"/>
      <c r="D146" s="71"/>
      <c r="F146" s="78"/>
    </row>
    <row r="147" spans="2:6" x14ac:dyDescent="0.25">
      <c r="B147" s="1" t="s">
        <v>2</v>
      </c>
      <c r="C147" s="1" t="s">
        <v>3</v>
      </c>
      <c r="D147" s="1" t="s">
        <v>21</v>
      </c>
      <c r="F147" s="78"/>
    </row>
    <row r="148" spans="2:6" x14ac:dyDescent="0.25">
      <c r="B148" s="3">
        <v>544445</v>
      </c>
      <c r="C148" s="3"/>
      <c r="D148" s="4" t="s">
        <v>44</v>
      </c>
      <c r="F148" s="78"/>
    </row>
    <row r="149" spans="2:6" x14ac:dyDescent="0.25">
      <c r="B149" s="4" t="s">
        <v>38</v>
      </c>
      <c r="C149" s="35">
        <v>544445</v>
      </c>
      <c r="D149" s="35"/>
      <c r="F149" s="78"/>
    </row>
    <row r="150" spans="2:6" x14ac:dyDescent="0.25">
      <c r="B150" s="4" t="s">
        <v>39</v>
      </c>
      <c r="C150" s="36">
        <f>SUM(C149:C149)</f>
        <v>544445</v>
      </c>
      <c r="D150" s="36">
        <f>SUM(D149:D149)</f>
        <v>0</v>
      </c>
      <c r="F150" s="78"/>
    </row>
    <row r="151" spans="2:6" x14ac:dyDescent="0.25">
      <c r="B151" s="72" t="s">
        <v>7</v>
      </c>
      <c r="C151" s="73"/>
      <c r="D151" s="37">
        <f>C150+D150-(B148)</f>
        <v>0</v>
      </c>
      <c r="F151" s="78"/>
    </row>
    <row r="154" spans="2:6" x14ac:dyDescent="0.25">
      <c r="B154" s="69" t="s">
        <v>45</v>
      </c>
      <c r="C154" s="70"/>
      <c r="D154" s="70"/>
      <c r="F154" s="78"/>
    </row>
    <row r="155" spans="2:6" x14ac:dyDescent="0.25">
      <c r="B155" s="71" t="s">
        <v>46</v>
      </c>
      <c r="C155" s="71"/>
      <c r="D155" s="71"/>
      <c r="F155" s="78"/>
    </row>
    <row r="156" spans="2:6" x14ac:dyDescent="0.25">
      <c r="B156" s="1" t="s">
        <v>2</v>
      </c>
      <c r="C156" s="1" t="s">
        <v>3</v>
      </c>
      <c r="D156" s="1" t="s">
        <v>21</v>
      </c>
      <c r="F156" s="78"/>
    </row>
    <row r="157" spans="2:6" x14ac:dyDescent="0.25">
      <c r="B157" s="3">
        <f>25000000*3.67</f>
        <v>91750000</v>
      </c>
      <c r="C157" s="3"/>
      <c r="D157" s="4" t="s">
        <v>44</v>
      </c>
      <c r="F157" s="78"/>
    </row>
    <row r="158" spans="2:6" x14ac:dyDescent="0.25">
      <c r="B158" s="4" t="s">
        <v>38</v>
      </c>
      <c r="C158" s="35">
        <v>91750000</v>
      </c>
      <c r="D158" s="35"/>
      <c r="F158" s="78"/>
    </row>
    <row r="159" spans="2:6" x14ac:dyDescent="0.25">
      <c r="B159" s="4" t="s">
        <v>39</v>
      </c>
      <c r="C159" s="36">
        <f>SUM(C158:C158)</f>
        <v>91750000</v>
      </c>
      <c r="D159" s="36">
        <f>SUM(D158:D158)</f>
        <v>0</v>
      </c>
      <c r="F159" s="78"/>
    </row>
    <row r="160" spans="2:6" x14ac:dyDescent="0.25">
      <c r="B160" s="72" t="s">
        <v>7</v>
      </c>
      <c r="C160" s="73"/>
      <c r="D160" s="37">
        <f>C159+D159-(B157)</f>
        <v>0</v>
      </c>
      <c r="F160" s="78"/>
    </row>
    <row r="162" spans="2:6" s="23" customFormat="1" x14ac:dyDescent="0.25">
      <c r="C162" s="38"/>
    </row>
    <row r="164" spans="2:6" x14ac:dyDescent="0.25">
      <c r="B164" s="69" t="s">
        <v>47</v>
      </c>
      <c r="C164" s="70"/>
      <c r="D164" s="70"/>
      <c r="E164" t="s">
        <v>48</v>
      </c>
      <c r="F164" s="78"/>
    </row>
    <row r="165" spans="2:6" x14ac:dyDescent="0.25">
      <c r="B165" s="71" t="s">
        <v>49</v>
      </c>
      <c r="C165" s="71"/>
      <c r="D165" s="71"/>
      <c r="E165" s="10">
        <v>8834652</v>
      </c>
      <c r="F165" s="78"/>
    </row>
    <row r="166" spans="2:6" x14ac:dyDescent="0.25">
      <c r="B166" s="1" t="s">
        <v>2</v>
      </c>
      <c r="C166" s="1" t="s">
        <v>3</v>
      </c>
      <c r="D166" s="1" t="s">
        <v>50</v>
      </c>
      <c r="F166" s="78"/>
    </row>
    <row r="167" spans="2:6" x14ac:dyDescent="0.25">
      <c r="B167" s="3">
        <f>E165*3.67</f>
        <v>32423172.84</v>
      </c>
      <c r="C167" s="3"/>
      <c r="D167" s="4" t="s">
        <v>44</v>
      </c>
      <c r="F167" s="78"/>
    </row>
    <row r="168" spans="2:6" x14ac:dyDescent="0.25">
      <c r="B168" s="4" t="s">
        <v>38</v>
      </c>
      <c r="C168" s="35"/>
      <c r="D168" s="35"/>
      <c r="F168" s="78"/>
    </row>
    <row r="169" spans="2:6" x14ac:dyDescent="0.25">
      <c r="B169" s="4" t="s">
        <v>39</v>
      </c>
      <c r="C169" s="39"/>
      <c r="D169" s="39">
        <f>SUM(D168:D168)</f>
        <v>0</v>
      </c>
      <c r="F169" s="78"/>
    </row>
    <row r="170" spans="2:6" x14ac:dyDescent="0.25">
      <c r="B170" s="72" t="s">
        <v>7</v>
      </c>
      <c r="C170" s="73"/>
      <c r="D170" s="37">
        <f>C169+D169-(B167)</f>
        <v>-32423172.84</v>
      </c>
      <c r="F170" s="78"/>
    </row>
    <row r="174" spans="2:6" x14ac:dyDescent="0.25">
      <c r="B174" s="69" t="s">
        <v>51</v>
      </c>
      <c r="C174" s="70"/>
      <c r="D174" s="70"/>
      <c r="E174" t="s">
        <v>48</v>
      </c>
    </row>
    <row r="175" spans="2:6" x14ac:dyDescent="0.25">
      <c r="B175" s="71" t="s">
        <v>52</v>
      </c>
      <c r="C175" s="71"/>
      <c r="D175" s="71"/>
      <c r="E175" s="10">
        <v>4275671</v>
      </c>
    </row>
    <row r="176" spans="2:6" x14ac:dyDescent="0.25">
      <c r="B176" s="1" t="s">
        <v>2</v>
      </c>
      <c r="C176" s="1" t="s">
        <v>3</v>
      </c>
      <c r="D176" s="1" t="s">
        <v>21</v>
      </c>
    </row>
    <row r="177" spans="2:4" x14ac:dyDescent="0.25">
      <c r="B177" s="3">
        <f>E175*3.67</f>
        <v>15691712.57</v>
      </c>
      <c r="C177" s="3"/>
      <c r="D177" s="4" t="s">
        <v>44</v>
      </c>
    </row>
    <row r="178" spans="2:4" x14ac:dyDescent="0.25">
      <c r="B178" s="4" t="s">
        <v>38</v>
      </c>
      <c r="C178" s="35">
        <v>4485448</v>
      </c>
      <c r="D178" s="35">
        <f>C178*1.4/100</f>
        <v>62796.27199999999</v>
      </c>
    </row>
    <row r="179" spans="2:4" x14ac:dyDescent="0.25">
      <c r="B179" s="4"/>
      <c r="C179" s="35">
        <v>588653</v>
      </c>
      <c r="D179" s="35">
        <f t="shared" ref="D179:D182" si="1">C179*1.4/100</f>
        <v>8241.1419999999998</v>
      </c>
    </row>
    <row r="180" spans="2:4" x14ac:dyDescent="0.25">
      <c r="B180" s="4"/>
      <c r="C180" s="35">
        <v>2505410</v>
      </c>
      <c r="D180" s="35">
        <f t="shared" si="1"/>
        <v>35075.74</v>
      </c>
    </row>
    <row r="181" spans="2:4" x14ac:dyDescent="0.25">
      <c r="B181" s="4"/>
      <c r="C181" s="35">
        <v>4621110</v>
      </c>
      <c r="D181" s="35">
        <f t="shared" si="1"/>
        <v>64695.54</v>
      </c>
    </row>
    <row r="182" spans="2:4" x14ac:dyDescent="0.25">
      <c r="B182" s="4"/>
      <c r="C182" s="35">
        <v>416284</v>
      </c>
      <c r="D182" s="35">
        <f t="shared" si="1"/>
        <v>5827.9759999999997</v>
      </c>
    </row>
    <row r="183" spans="2:4" x14ac:dyDescent="0.25">
      <c r="B183" s="4"/>
      <c r="C183" s="39">
        <v>2055292</v>
      </c>
      <c r="D183" s="35">
        <f>C183*1.4/100</f>
        <v>28774.088</v>
      </c>
    </row>
    <row r="184" spans="2:4" x14ac:dyDescent="0.25">
      <c r="B184" s="4"/>
      <c r="C184" s="39">
        <v>371995</v>
      </c>
      <c r="D184" s="35">
        <f t="shared" ref="D184:D186" si="2">C184*1.4/100</f>
        <v>5207.9299999999994</v>
      </c>
    </row>
    <row r="185" spans="2:4" x14ac:dyDescent="0.25">
      <c r="B185" s="4"/>
      <c r="C185" s="39">
        <v>243273</v>
      </c>
      <c r="D185" s="35">
        <f t="shared" si="2"/>
        <v>3405.8219999999997</v>
      </c>
    </row>
    <row r="186" spans="2:4" x14ac:dyDescent="0.25">
      <c r="B186" s="4"/>
      <c r="C186" s="39">
        <v>404247</v>
      </c>
      <c r="D186" s="35">
        <f t="shared" si="2"/>
        <v>5659.4579999999996</v>
      </c>
    </row>
    <row r="187" spans="2:4" x14ac:dyDescent="0.25">
      <c r="B187" s="4" t="s">
        <v>39</v>
      </c>
      <c r="C187" s="40">
        <f>SUM(C178:C186)</f>
        <v>15691712</v>
      </c>
      <c r="D187" s="41">
        <f>SUM(D178:D186)</f>
        <v>219683.96799999996</v>
      </c>
    </row>
    <row r="188" spans="2:4" x14ac:dyDescent="0.25">
      <c r="B188" s="42"/>
      <c r="C188" s="43"/>
      <c r="D188" s="44">
        <f>C187+D187</f>
        <v>15911395.968</v>
      </c>
    </row>
    <row r="189" spans="2:4" x14ac:dyDescent="0.25">
      <c r="B189" s="72" t="s">
        <v>7</v>
      </c>
      <c r="C189" s="73"/>
      <c r="D189" s="37">
        <f>B177-D188</f>
        <v>-219683.39800000004</v>
      </c>
    </row>
    <row r="194" spans="2:6" x14ac:dyDescent="0.25">
      <c r="B194" s="69" t="s">
        <v>53</v>
      </c>
      <c r="C194" s="70"/>
      <c r="D194" s="70"/>
      <c r="E194" t="s">
        <v>48</v>
      </c>
      <c r="F194" s="79"/>
    </row>
    <row r="195" spans="2:6" x14ac:dyDescent="0.25">
      <c r="B195" s="71" t="s">
        <v>54</v>
      </c>
      <c r="C195" s="71"/>
      <c r="D195" s="71"/>
      <c r="E195" s="10">
        <v>8174386.9199999999</v>
      </c>
      <c r="F195" s="79"/>
    </row>
    <row r="196" spans="2:6" x14ac:dyDescent="0.25">
      <c r="B196" s="1" t="s">
        <v>2</v>
      </c>
      <c r="C196" s="1" t="s">
        <v>3</v>
      </c>
      <c r="D196" s="1" t="s">
        <v>21</v>
      </c>
      <c r="F196" s="79"/>
    </row>
    <row r="197" spans="2:6" x14ac:dyDescent="0.25">
      <c r="B197" s="3">
        <f>E195*3.67</f>
        <v>29999999.996399999</v>
      </c>
      <c r="C197" s="3"/>
      <c r="D197" s="4" t="s">
        <v>44</v>
      </c>
      <c r="E197" t="s">
        <v>55</v>
      </c>
      <c r="F197" s="79"/>
    </row>
    <row r="198" spans="2:6" x14ac:dyDescent="0.25">
      <c r="B198" s="4"/>
      <c r="C198" s="35"/>
      <c r="D198" s="35"/>
      <c r="F198" s="79"/>
    </row>
    <row r="199" spans="2:6" x14ac:dyDescent="0.25">
      <c r="B199" s="4"/>
      <c r="C199" s="35"/>
      <c r="D199" s="35"/>
      <c r="F199" s="79"/>
    </row>
    <row r="200" spans="2:6" x14ac:dyDescent="0.25">
      <c r="B200" s="4"/>
      <c r="C200" s="35"/>
      <c r="D200" s="35"/>
      <c r="F200" s="79"/>
    </row>
    <row r="201" spans="2:6" x14ac:dyDescent="0.25">
      <c r="B201" s="4"/>
      <c r="C201" s="35"/>
      <c r="D201" s="35"/>
      <c r="F201" s="79"/>
    </row>
    <row r="202" spans="2:6" x14ac:dyDescent="0.25">
      <c r="B202" s="4"/>
      <c r="C202" s="35"/>
      <c r="D202" s="35"/>
      <c r="F202" s="79"/>
    </row>
    <row r="203" spans="2:6" x14ac:dyDescent="0.25">
      <c r="B203" s="4"/>
      <c r="C203" s="39"/>
      <c r="D203" s="35"/>
      <c r="F203" s="79"/>
    </row>
    <row r="204" spans="2:6" x14ac:dyDescent="0.25">
      <c r="B204" s="4"/>
      <c r="C204" s="39"/>
      <c r="D204" s="35"/>
      <c r="F204" s="79"/>
    </row>
    <row r="205" spans="2:6" x14ac:dyDescent="0.25">
      <c r="B205" s="4"/>
      <c r="C205" s="39"/>
      <c r="D205" s="35"/>
      <c r="F205" s="79"/>
    </row>
    <row r="206" spans="2:6" x14ac:dyDescent="0.25">
      <c r="B206" s="4"/>
      <c r="C206" s="39"/>
      <c r="D206" s="35"/>
      <c r="F206" s="79"/>
    </row>
    <row r="207" spans="2:6" x14ac:dyDescent="0.25">
      <c r="B207" s="4"/>
      <c r="C207" s="40"/>
      <c r="D207" s="41"/>
      <c r="F207" s="79"/>
    </row>
    <row r="208" spans="2:6" x14ac:dyDescent="0.25">
      <c r="B208" s="42"/>
      <c r="C208" s="43"/>
      <c r="D208" s="44"/>
      <c r="F208" s="79"/>
    </row>
    <row r="209" spans="2:6" x14ac:dyDescent="0.25">
      <c r="B209" s="72"/>
      <c r="C209" s="73"/>
      <c r="D209" s="37"/>
      <c r="F209" s="79"/>
    </row>
  </sheetData>
  <mergeCells count="58">
    <mergeCell ref="B29:C29"/>
    <mergeCell ref="F164:F170"/>
    <mergeCell ref="F154:F160"/>
    <mergeCell ref="F145:F151"/>
    <mergeCell ref="F133:F142"/>
    <mergeCell ref="B1:D1"/>
    <mergeCell ref="B2:D2"/>
    <mergeCell ref="B7:C7"/>
    <mergeCell ref="B10:D10"/>
    <mergeCell ref="B11:D11"/>
    <mergeCell ref="B65:C65"/>
    <mergeCell ref="B32:D32"/>
    <mergeCell ref="B33:D33"/>
    <mergeCell ref="B38:C38"/>
    <mergeCell ref="B41:D41"/>
    <mergeCell ref="B42:D42"/>
    <mergeCell ref="B47:C47"/>
    <mergeCell ref="B50:D50"/>
    <mergeCell ref="B51:D51"/>
    <mergeCell ref="B56:C56"/>
    <mergeCell ref="B59:D59"/>
    <mergeCell ref="B60:D60"/>
    <mergeCell ref="B108:C108"/>
    <mergeCell ref="B68:D68"/>
    <mergeCell ref="B69:D69"/>
    <mergeCell ref="B76:C76"/>
    <mergeCell ref="B79:D79"/>
    <mergeCell ref="B80:D80"/>
    <mergeCell ref="B85:C85"/>
    <mergeCell ref="B88:D88"/>
    <mergeCell ref="B89:D89"/>
    <mergeCell ref="B94:C94"/>
    <mergeCell ref="B97:D97"/>
    <mergeCell ref="B98:D98"/>
    <mergeCell ref="B151:C151"/>
    <mergeCell ref="B112:D112"/>
    <mergeCell ref="B113:D113"/>
    <mergeCell ref="B120:C120"/>
    <mergeCell ref="B122:D122"/>
    <mergeCell ref="B123:D123"/>
    <mergeCell ref="B130:C130"/>
    <mergeCell ref="B133:D133"/>
    <mergeCell ref="B134:D134"/>
    <mergeCell ref="B142:C142"/>
    <mergeCell ref="B145:D145"/>
    <mergeCell ref="B146:D146"/>
    <mergeCell ref="B209:C209"/>
    <mergeCell ref="B154:D154"/>
    <mergeCell ref="B155:D155"/>
    <mergeCell ref="B160:C160"/>
    <mergeCell ref="B164:D164"/>
    <mergeCell ref="B165:D165"/>
    <mergeCell ref="B170:C170"/>
    <mergeCell ref="B174:D174"/>
    <mergeCell ref="B175:D175"/>
    <mergeCell ref="B189:C189"/>
    <mergeCell ref="B194:D194"/>
    <mergeCell ref="B195:D195"/>
  </mergeCells>
  <pageMargins left="0.7" right="0.7" top="0.75" bottom="0.75" header="0.3" footer="0.3"/>
  <pageSetup paperSize="9"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"/>
  <sheetViews>
    <sheetView rightToLeft="1" topLeftCell="A18" zoomScale="134" workbookViewId="0">
      <selection activeCell="E32" sqref="E32:E38"/>
    </sheetView>
  </sheetViews>
  <sheetFormatPr defaultRowHeight="15" x14ac:dyDescent="0.25"/>
  <cols>
    <col min="1" max="1" width="21.28515625" customWidth="1"/>
    <col min="2" max="2" width="43" customWidth="1"/>
    <col min="3" max="3" width="39.42578125" customWidth="1"/>
    <col min="4" max="4" width="22" bestFit="1" customWidth="1"/>
    <col min="5" max="5" width="15.42578125" bestFit="1" customWidth="1"/>
  </cols>
  <sheetData>
    <row r="1" spans="1:4" s="23" customFormat="1" x14ac:dyDescent="0.25"/>
    <row r="2" spans="1:4" x14ac:dyDescent="0.25">
      <c r="A2" s="69" t="s">
        <v>86</v>
      </c>
      <c r="B2" s="70"/>
      <c r="C2" s="70"/>
    </row>
    <row r="3" spans="1:4" x14ac:dyDescent="0.25">
      <c r="A3" s="71"/>
      <c r="B3" s="71"/>
      <c r="C3" s="71"/>
      <c r="D3" s="50"/>
    </row>
    <row r="4" spans="1:4" x14ac:dyDescent="0.25">
      <c r="A4" s="1" t="s">
        <v>2</v>
      </c>
      <c r="B4" s="1" t="s">
        <v>3</v>
      </c>
      <c r="C4" s="1" t="s">
        <v>87</v>
      </c>
      <c r="D4" s="10"/>
    </row>
    <row r="5" spans="1:4" x14ac:dyDescent="0.25">
      <c r="A5" s="3">
        <v>3718050</v>
      </c>
      <c r="B5" s="3"/>
      <c r="C5" s="4"/>
      <c r="D5" s="10"/>
    </row>
    <row r="6" spans="1:4" ht="15.75" x14ac:dyDescent="0.25">
      <c r="A6" s="66">
        <v>3438</v>
      </c>
      <c r="B6" s="80">
        <v>188573</v>
      </c>
      <c r="C6" s="35">
        <f>B6*1.5/100</f>
        <v>2828.5949999999998</v>
      </c>
      <c r="D6" s="10"/>
    </row>
    <row r="7" spans="1:4" ht="15.75" x14ac:dyDescent="0.25">
      <c r="A7" s="66">
        <v>5080</v>
      </c>
      <c r="B7" s="67">
        <v>515950</v>
      </c>
      <c r="C7" s="35">
        <f>B7*1.5/100</f>
        <v>7739.25</v>
      </c>
      <c r="D7" s="81"/>
    </row>
    <row r="8" spans="1:4" ht="15.75" x14ac:dyDescent="0.25">
      <c r="A8" s="66">
        <v>5080</v>
      </c>
      <c r="B8" s="80">
        <v>883663</v>
      </c>
      <c r="C8" s="35">
        <f>B8*1.5/100</f>
        <v>13254.945</v>
      </c>
      <c r="D8" s="10"/>
    </row>
    <row r="9" spans="1:4" ht="15.75" x14ac:dyDescent="0.25">
      <c r="A9" s="66">
        <v>5080</v>
      </c>
      <c r="B9" s="80">
        <v>372772</v>
      </c>
      <c r="C9" s="35">
        <f t="shared" ref="C9:C12" si="0">B9*1.5/100</f>
        <v>5591.58</v>
      </c>
      <c r="D9" s="10"/>
    </row>
    <row r="10" spans="1:4" ht="15.75" x14ac:dyDescent="0.25">
      <c r="A10" s="66">
        <v>5080</v>
      </c>
      <c r="B10" s="80">
        <v>514851</v>
      </c>
      <c r="C10" s="35">
        <f t="shared" si="0"/>
        <v>7722.7650000000003</v>
      </c>
      <c r="D10" s="10"/>
    </row>
    <row r="11" spans="1:4" ht="15.75" x14ac:dyDescent="0.25">
      <c r="A11" s="66">
        <v>5080</v>
      </c>
      <c r="B11" s="80">
        <v>147277</v>
      </c>
      <c r="C11" s="35">
        <f t="shared" si="0"/>
        <v>2209.1550000000002</v>
      </c>
      <c r="D11" s="10"/>
    </row>
    <row r="12" spans="1:4" ht="15.75" x14ac:dyDescent="0.25">
      <c r="A12" s="66">
        <v>5080</v>
      </c>
      <c r="B12" s="80">
        <v>515950</v>
      </c>
      <c r="C12" s="35">
        <f t="shared" si="0"/>
        <v>7739.25</v>
      </c>
      <c r="D12" s="10"/>
    </row>
    <row r="13" spans="1:4" x14ac:dyDescent="0.25">
      <c r="D13" s="10"/>
    </row>
    <row r="14" spans="1:4" x14ac:dyDescent="0.25">
      <c r="A14" s="4"/>
      <c r="B14" s="39"/>
      <c r="C14" s="35"/>
    </row>
    <row r="15" spans="1:4" x14ac:dyDescent="0.25">
      <c r="A15" s="4"/>
      <c r="B15" s="39"/>
      <c r="C15" s="35"/>
    </row>
    <row r="16" spans="1:4" x14ac:dyDescent="0.25">
      <c r="A16" s="53" t="s">
        <v>39</v>
      </c>
      <c r="B16" s="47">
        <f>SUM(B6:B15)</f>
        <v>3139036</v>
      </c>
      <c r="C16" s="48">
        <f>SUM(C6:C15)</f>
        <v>47085.54</v>
      </c>
    </row>
    <row r="17" spans="1:5" x14ac:dyDescent="0.25">
      <c r="A17" s="42"/>
      <c r="B17" s="43"/>
      <c r="C17" s="68">
        <f>B16+C16</f>
        <v>3186121.54</v>
      </c>
    </row>
    <row r="18" spans="1:5" x14ac:dyDescent="0.25">
      <c r="B18" s="44" t="s">
        <v>7</v>
      </c>
      <c r="C18" s="59">
        <f>C17-A5</f>
        <v>-531928.46</v>
      </c>
    </row>
    <row r="19" spans="1:5" s="23" customFormat="1" x14ac:dyDescent="0.25"/>
    <row r="21" spans="1:5" x14ac:dyDescent="0.25">
      <c r="C21" s="10"/>
    </row>
    <row r="22" spans="1:5" x14ac:dyDescent="0.25">
      <c r="A22" s="69" t="s">
        <v>91</v>
      </c>
      <c r="B22" s="70"/>
      <c r="C22" s="70"/>
      <c r="D22" s="10"/>
      <c r="E22" s="82"/>
    </row>
    <row r="23" spans="1:5" x14ac:dyDescent="0.25">
      <c r="A23" s="71"/>
      <c r="B23" s="71"/>
      <c r="C23" s="71"/>
      <c r="E23" s="79"/>
    </row>
    <row r="24" spans="1:5" x14ac:dyDescent="0.25">
      <c r="A24" s="52" t="s">
        <v>2</v>
      </c>
      <c r="B24" s="52" t="s">
        <v>3</v>
      </c>
      <c r="C24" s="52" t="s">
        <v>88</v>
      </c>
      <c r="E24" s="79"/>
    </row>
    <row r="25" spans="1:5" x14ac:dyDescent="0.25">
      <c r="A25" s="3">
        <v>7000000</v>
      </c>
      <c r="B25" s="3"/>
      <c r="C25" s="4"/>
      <c r="E25" s="79"/>
    </row>
    <row r="26" spans="1:5" x14ac:dyDescent="0.25">
      <c r="A26" s="4">
        <v>5174</v>
      </c>
      <c r="B26" s="35">
        <v>7000000</v>
      </c>
      <c r="C26" s="35"/>
      <c r="E26" s="79"/>
    </row>
    <row r="27" spans="1:5" x14ac:dyDescent="0.25">
      <c r="A27" s="58" t="s">
        <v>89</v>
      </c>
      <c r="B27" s="39"/>
      <c r="C27" s="35">
        <f>B26*1.4/100</f>
        <v>98000</v>
      </c>
      <c r="E27" s="79"/>
    </row>
    <row r="28" spans="1:5" x14ac:dyDescent="0.25">
      <c r="A28" s="11" t="s">
        <v>7</v>
      </c>
      <c r="B28" s="33"/>
      <c r="C28" s="37">
        <f>A25-B26</f>
        <v>0</v>
      </c>
      <c r="E28" s="79"/>
    </row>
    <row r="29" spans="1:5" x14ac:dyDescent="0.25">
      <c r="C29" s="10"/>
    </row>
    <row r="30" spans="1:5" s="23" customFormat="1" x14ac:dyDescent="0.25"/>
    <row r="32" spans="1:5" x14ac:dyDescent="0.25">
      <c r="A32" s="69" t="s">
        <v>90</v>
      </c>
      <c r="B32" s="70"/>
      <c r="C32" s="70"/>
      <c r="D32" s="10"/>
      <c r="E32" s="82"/>
    </row>
    <row r="33" spans="1:5" x14ac:dyDescent="0.25">
      <c r="A33" s="71"/>
      <c r="B33" s="71"/>
      <c r="C33" s="71"/>
      <c r="E33" s="79"/>
    </row>
    <row r="34" spans="1:5" x14ac:dyDescent="0.25">
      <c r="A34" s="52" t="s">
        <v>2</v>
      </c>
      <c r="B34" s="52" t="s">
        <v>3</v>
      </c>
      <c r="C34" s="52" t="s">
        <v>88</v>
      </c>
      <c r="E34" s="79"/>
    </row>
    <row r="35" spans="1:5" x14ac:dyDescent="0.25">
      <c r="A35" s="3">
        <v>11862797</v>
      </c>
      <c r="B35" s="3"/>
      <c r="C35" s="4"/>
      <c r="E35" s="79"/>
    </row>
    <row r="36" spans="1:5" x14ac:dyDescent="0.25">
      <c r="A36" s="4">
        <v>5174</v>
      </c>
      <c r="B36" s="35"/>
      <c r="C36" s="35"/>
      <c r="E36" s="79"/>
    </row>
    <row r="37" spans="1:5" x14ac:dyDescent="0.25">
      <c r="A37" s="58" t="s">
        <v>89</v>
      </c>
      <c r="B37" s="39"/>
      <c r="C37" s="35">
        <f>B36*1.4/100</f>
        <v>0</v>
      </c>
      <c r="E37" s="79"/>
    </row>
    <row r="38" spans="1:5" x14ac:dyDescent="0.25">
      <c r="A38" s="11" t="s">
        <v>7</v>
      </c>
      <c r="B38" s="33"/>
      <c r="C38" s="37">
        <f>A35-B36</f>
        <v>11862797</v>
      </c>
      <c r="E38" s="79"/>
    </row>
    <row r="40" spans="1:5" s="23" customFormat="1" x14ac:dyDescent="0.25"/>
  </sheetData>
  <mergeCells count="6">
    <mergeCell ref="A33:C33"/>
    <mergeCell ref="A2:C2"/>
    <mergeCell ref="A3:C3"/>
    <mergeCell ref="A22:C22"/>
    <mergeCell ref="A23:C23"/>
    <mergeCell ref="A32:C3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F65"/>
  <sheetViews>
    <sheetView rightToLeft="1" topLeftCell="A31" zoomScale="144" zoomScaleNormal="175" workbookViewId="0">
      <selection activeCell="F55" sqref="F55:F62"/>
    </sheetView>
  </sheetViews>
  <sheetFormatPr defaultColWidth="20.85546875" defaultRowHeight="15" x14ac:dyDescent="0.25"/>
  <cols>
    <col min="1" max="1" width="5.85546875" customWidth="1"/>
    <col min="3" max="3" width="20.85546875" style="10"/>
    <col min="4" max="4" width="32.7109375" customWidth="1"/>
    <col min="5" max="5" width="30.7109375" customWidth="1"/>
  </cols>
  <sheetData>
    <row r="1" spans="2:6" s="23" customFormat="1" x14ac:dyDescent="0.25">
      <c r="C1" s="38"/>
    </row>
    <row r="2" spans="2:6" x14ac:dyDescent="0.25">
      <c r="C2" s="10" t="s">
        <v>66</v>
      </c>
    </row>
    <row r="3" spans="2:6" x14ac:dyDescent="0.25">
      <c r="B3" s="69" t="s">
        <v>82</v>
      </c>
      <c r="C3" s="70"/>
      <c r="D3" s="70"/>
      <c r="E3" s="10"/>
      <c r="F3" s="83"/>
    </row>
    <row r="4" spans="2:6" x14ac:dyDescent="0.25">
      <c r="B4" s="71" t="s">
        <v>80</v>
      </c>
      <c r="C4" s="71"/>
      <c r="D4" s="71"/>
      <c r="E4" s="49"/>
      <c r="F4" s="83"/>
    </row>
    <row r="5" spans="2:6" x14ac:dyDescent="0.25">
      <c r="B5" s="1" t="s">
        <v>2</v>
      </c>
      <c r="C5" s="1" t="s">
        <v>3</v>
      </c>
      <c r="D5" s="1" t="s">
        <v>78</v>
      </c>
      <c r="E5" s="64" t="s">
        <v>79</v>
      </c>
      <c r="F5" s="83"/>
    </row>
    <row r="6" spans="2:6" x14ac:dyDescent="0.25">
      <c r="B6" s="3">
        <f>E6*3.67</f>
        <v>3227929.8931</v>
      </c>
      <c r="C6" s="3"/>
      <c r="D6" s="4"/>
      <c r="E6" s="10">
        <v>879544.93</v>
      </c>
      <c r="F6" s="83"/>
    </row>
    <row r="7" spans="2:6" x14ac:dyDescent="0.25">
      <c r="B7" s="55" t="s">
        <v>81</v>
      </c>
      <c r="C7" s="35"/>
      <c r="D7" s="35"/>
      <c r="F7" s="83"/>
    </row>
    <row r="8" spans="2:6" x14ac:dyDescent="0.25">
      <c r="B8" s="4"/>
      <c r="C8" s="35"/>
      <c r="D8" s="35"/>
      <c r="F8" s="83"/>
    </row>
    <row r="9" spans="2:6" x14ac:dyDescent="0.25">
      <c r="B9" s="4" t="s">
        <v>39</v>
      </c>
      <c r="C9" s="39"/>
      <c r="D9" s="39">
        <f>SUM(D7:D7)</f>
        <v>0</v>
      </c>
      <c r="F9" s="83"/>
    </row>
    <row r="10" spans="2:6" x14ac:dyDescent="0.25">
      <c r="B10" s="72" t="s">
        <v>7</v>
      </c>
      <c r="C10" s="73"/>
      <c r="D10" s="37">
        <f>C9+D9-(B6)</f>
        <v>-3227929.8931</v>
      </c>
      <c r="F10" s="83"/>
    </row>
    <row r="12" spans="2:6" s="23" customFormat="1" x14ac:dyDescent="0.25">
      <c r="C12" s="38"/>
    </row>
    <row r="13" spans="2:6" s="23" customFormat="1" x14ac:dyDescent="0.25">
      <c r="C13" s="38"/>
    </row>
    <row r="14" spans="2:6" x14ac:dyDescent="0.25">
      <c r="C14" s="10" t="s">
        <v>66</v>
      </c>
    </row>
    <row r="15" spans="2:6" x14ac:dyDescent="0.25">
      <c r="B15" s="69" t="s">
        <v>83</v>
      </c>
      <c r="C15" s="70"/>
      <c r="D15" s="70"/>
      <c r="F15" s="83"/>
    </row>
    <row r="16" spans="2:6" x14ac:dyDescent="0.25">
      <c r="B16" s="71" t="s">
        <v>84</v>
      </c>
      <c r="C16" s="71"/>
      <c r="D16" s="71"/>
      <c r="F16" s="83"/>
    </row>
    <row r="17" spans="2:6" x14ac:dyDescent="0.25">
      <c r="B17" s="1" t="s">
        <v>2</v>
      </c>
      <c r="C17" s="1" t="s">
        <v>3</v>
      </c>
      <c r="D17" s="1" t="s">
        <v>85</v>
      </c>
      <c r="F17" s="83"/>
    </row>
    <row r="18" spans="2:6" x14ac:dyDescent="0.25">
      <c r="B18" s="3">
        <f>E18*3.67</f>
        <v>48156334.390000001</v>
      </c>
      <c r="C18" s="3"/>
      <c r="D18" s="4"/>
      <c r="E18" s="10">
        <v>13121617</v>
      </c>
      <c r="F18" s="83"/>
    </row>
    <row r="19" spans="2:6" x14ac:dyDescent="0.25">
      <c r="B19" s="54">
        <v>5583</v>
      </c>
      <c r="C19" s="35">
        <v>47482144</v>
      </c>
      <c r="D19" s="35"/>
      <c r="F19" s="83"/>
    </row>
    <row r="20" spans="2:6" x14ac:dyDescent="0.25">
      <c r="B20" s="58" t="s">
        <v>74</v>
      </c>
      <c r="C20" s="35"/>
      <c r="D20" s="35">
        <f>C19*1.25/100</f>
        <v>593526.80000000005</v>
      </c>
      <c r="F20" s="83"/>
    </row>
    <row r="21" spans="2:6" x14ac:dyDescent="0.25">
      <c r="B21" s="4" t="s">
        <v>39</v>
      </c>
      <c r="C21" s="39"/>
      <c r="D21" s="39">
        <f>SUM(D19:D19)</f>
        <v>0</v>
      </c>
      <c r="F21" s="83"/>
    </row>
    <row r="22" spans="2:6" x14ac:dyDescent="0.25">
      <c r="B22" s="72" t="s">
        <v>7</v>
      </c>
      <c r="C22" s="73"/>
      <c r="D22" s="37">
        <f>B18-C19</f>
        <v>674190.3900000006</v>
      </c>
      <c r="F22" s="83"/>
    </row>
    <row r="24" spans="2:6" s="23" customFormat="1" x14ac:dyDescent="0.25">
      <c r="C24" s="38"/>
    </row>
    <row r="25" spans="2:6" x14ac:dyDescent="0.25">
      <c r="F25" s="83"/>
    </row>
    <row r="26" spans="2:6" x14ac:dyDescent="0.25">
      <c r="B26" s="69" t="s">
        <v>76</v>
      </c>
      <c r="C26" s="70"/>
      <c r="D26" s="70"/>
      <c r="E26" t="s">
        <v>62</v>
      </c>
      <c r="F26" s="83"/>
    </row>
    <row r="27" spans="2:6" x14ac:dyDescent="0.25">
      <c r="B27" s="71" t="s">
        <v>77</v>
      </c>
      <c r="C27" s="71"/>
      <c r="D27" s="71"/>
      <c r="E27" s="10">
        <v>2101046.3199999998</v>
      </c>
      <c r="F27" s="83" t="s">
        <v>58</v>
      </c>
    </row>
    <row r="28" spans="2:6" x14ac:dyDescent="0.25">
      <c r="B28" s="1" t="s">
        <v>2</v>
      </c>
      <c r="C28" s="1" t="s">
        <v>3</v>
      </c>
      <c r="D28" s="1" t="s">
        <v>65</v>
      </c>
      <c r="E28" s="46">
        <v>4.4776119402985072E-2</v>
      </c>
      <c r="F28" s="83"/>
    </row>
    <row r="29" spans="2:6" x14ac:dyDescent="0.25">
      <c r="B29" s="3">
        <f>E27*3.67</f>
        <v>7710839.9943999993</v>
      </c>
      <c r="C29" s="3"/>
      <c r="D29" s="4"/>
      <c r="F29" s="83"/>
    </row>
    <row r="30" spans="2:6" x14ac:dyDescent="0.25">
      <c r="B30" s="4"/>
      <c r="C30" s="35"/>
      <c r="D30" s="35"/>
      <c r="F30" s="83"/>
    </row>
    <row r="31" spans="2:6" x14ac:dyDescent="0.25">
      <c r="B31" s="4"/>
      <c r="C31" s="39"/>
      <c r="D31" s="35"/>
      <c r="F31" s="83"/>
    </row>
    <row r="32" spans="2:6" x14ac:dyDescent="0.25">
      <c r="B32" s="4" t="s">
        <v>39</v>
      </c>
      <c r="C32" s="47"/>
      <c r="D32" s="48"/>
      <c r="F32" s="83"/>
    </row>
    <row r="33" spans="2:6" x14ac:dyDescent="0.25">
      <c r="B33" s="42"/>
      <c r="C33" s="43"/>
      <c r="D33" s="44"/>
    </row>
    <row r="36" spans="2:6" s="23" customFormat="1" x14ac:dyDescent="0.25">
      <c r="C36" s="38"/>
    </row>
    <row r="38" spans="2:6" x14ac:dyDescent="0.25">
      <c r="B38" s="69" t="s">
        <v>56</v>
      </c>
      <c r="C38" s="70"/>
      <c r="D38" s="70"/>
      <c r="E38" s="10">
        <v>6020438.6200000001</v>
      </c>
    </row>
    <row r="39" spans="2:6" x14ac:dyDescent="0.25">
      <c r="B39" s="71" t="s">
        <v>57</v>
      </c>
      <c r="C39" s="71"/>
      <c r="D39" s="71"/>
      <c r="E39" s="49">
        <v>4.4776119402985072E-2</v>
      </c>
      <c r="F39" s="45"/>
    </row>
    <row r="40" spans="2:6" x14ac:dyDescent="0.25">
      <c r="B40" s="1" t="s">
        <v>2</v>
      </c>
      <c r="C40" s="1" t="s">
        <v>3</v>
      </c>
      <c r="D40" s="1" t="s">
        <v>64</v>
      </c>
    </row>
    <row r="41" spans="2:6" x14ac:dyDescent="0.25">
      <c r="B41" s="3">
        <v>22095010</v>
      </c>
      <c r="C41" s="3"/>
      <c r="D41" s="4"/>
    </row>
    <row r="42" spans="2:6" x14ac:dyDescent="0.25">
      <c r="B42" s="54">
        <v>4424</v>
      </c>
      <c r="C42" s="61">
        <v>111607</v>
      </c>
      <c r="D42" s="61"/>
    </row>
    <row r="43" spans="2:6" x14ac:dyDescent="0.25">
      <c r="B43" s="58" t="s">
        <v>74</v>
      </c>
      <c r="C43" s="61"/>
      <c r="D43" s="61">
        <f>C42*1.3/0.1</f>
        <v>1450891</v>
      </c>
      <c r="E43" s="84"/>
    </row>
    <row r="44" spans="2:6" x14ac:dyDescent="0.25">
      <c r="B44" s="54">
        <v>4462</v>
      </c>
      <c r="C44" s="62">
        <v>175211</v>
      </c>
      <c r="D44" s="61"/>
    </row>
    <row r="45" spans="2:6" x14ac:dyDescent="0.25">
      <c r="B45" s="58" t="s">
        <v>74</v>
      </c>
      <c r="C45" s="62"/>
      <c r="D45" s="61">
        <f>C44*1.3/100</f>
        <v>2277.7430000000004</v>
      </c>
    </row>
    <row r="46" spans="2:6" x14ac:dyDescent="0.25">
      <c r="B46" s="54">
        <v>4423</v>
      </c>
      <c r="C46" s="62">
        <v>21465963</v>
      </c>
      <c r="D46" s="61"/>
    </row>
    <row r="47" spans="2:6" x14ac:dyDescent="0.25">
      <c r="B47" s="58" t="s">
        <v>74</v>
      </c>
      <c r="C47" s="62"/>
      <c r="D47" s="61">
        <f>C46*1.3/100</f>
        <v>279057.51900000003</v>
      </c>
    </row>
    <row r="48" spans="2:6" x14ac:dyDescent="0.25">
      <c r="B48" s="65">
        <v>4647</v>
      </c>
      <c r="C48" s="62">
        <v>73680</v>
      </c>
      <c r="D48" s="61"/>
    </row>
    <row r="49" spans="2:6" x14ac:dyDescent="0.25">
      <c r="B49" s="58" t="s">
        <v>74</v>
      </c>
      <c r="C49" s="62"/>
      <c r="D49" s="61">
        <f>C48*1.3/100</f>
        <v>957.84</v>
      </c>
    </row>
    <row r="50" spans="2:6" x14ac:dyDescent="0.25">
      <c r="B50" s="63" t="s">
        <v>67</v>
      </c>
      <c r="C50" s="48">
        <f>SUM(C42:C48)</f>
        <v>21826461</v>
      </c>
      <c r="D50" s="48">
        <f>SUM(D41:D49)</f>
        <v>1733184.1020000002</v>
      </c>
    </row>
    <row r="51" spans="2:6" x14ac:dyDescent="0.25">
      <c r="B51" s="60"/>
      <c r="C51" s="47" t="s">
        <v>75</v>
      </c>
      <c r="D51" s="59">
        <f>B41-C50</f>
        <v>268549</v>
      </c>
    </row>
    <row r="53" spans="2:6" s="56" customFormat="1" x14ac:dyDescent="0.25">
      <c r="C53" s="57"/>
    </row>
    <row r="55" spans="2:6" x14ac:dyDescent="0.25">
      <c r="E55" t="s">
        <v>70</v>
      </c>
      <c r="F55" s="83" t="s">
        <v>71</v>
      </c>
    </row>
    <row r="56" spans="2:6" x14ac:dyDescent="0.25">
      <c r="B56" s="69" t="s">
        <v>68</v>
      </c>
      <c r="C56" s="70"/>
      <c r="D56" s="70"/>
      <c r="E56" s="10">
        <v>5265751.41</v>
      </c>
      <c r="F56" s="85">
        <v>131131.54999999999</v>
      </c>
    </row>
    <row r="57" spans="2:6" x14ac:dyDescent="0.25">
      <c r="B57" s="71" t="s">
        <v>69</v>
      </c>
      <c r="C57" s="71"/>
      <c r="D57" s="71"/>
      <c r="E57">
        <v>3.67</v>
      </c>
      <c r="F57" s="83"/>
    </row>
    <row r="58" spans="2:6" x14ac:dyDescent="0.25">
      <c r="B58" s="1" t="s">
        <v>2</v>
      </c>
      <c r="C58" s="1" t="s">
        <v>3</v>
      </c>
      <c r="D58" s="1" t="s">
        <v>73</v>
      </c>
      <c r="F58" s="83"/>
    </row>
    <row r="59" spans="2:6" x14ac:dyDescent="0.25">
      <c r="B59" s="3">
        <f>E56*3.67</f>
        <v>19325307.674699999</v>
      </c>
      <c r="C59" s="3"/>
      <c r="D59" s="4" t="s">
        <v>44</v>
      </c>
      <c r="F59" s="83"/>
    </row>
    <row r="60" spans="2:6" x14ac:dyDescent="0.25">
      <c r="B60" s="54">
        <v>6594</v>
      </c>
      <c r="C60" s="35">
        <v>19054753</v>
      </c>
      <c r="D60" s="35"/>
      <c r="F60" s="83"/>
    </row>
    <row r="61" spans="2:6" x14ac:dyDescent="0.25">
      <c r="B61" s="58" t="s">
        <v>74</v>
      </c>
      <c r="C61" s="39"/>
      <c r="D61" s="39">
        <f>C60*1.25/100</f>
        <v>238184.41250000001</v>
      </c>
      <c r="F61" s="83"/>
    </row>
    <row r="62" spans="2:6" x14ac:dyDescent="0.25">
      <c r="B62" s="72" t="s">
        <v>7</v>
      </c>
      <c r="C62" s="73"/>
      <c r="D62" s="37">
        <f>B59-C60</f>
        <v>270554.67469999939</v>
      </c>
      <c r="F62" s="83"/>
    </row>
    <row r="65" spans="3:3" s="23" customFormat="1" x14ac:dyDescent="0.25">
      <c r="C65" s="38"/>
    </row>
  </sheetData>
  <mergeCells count="13">
    <mergeCell ref="B3:D3"/>
    <mergeCell ref="B4:D4"/>
    <mergeCell ref="B10:C10"/>
    <mergeCell ref="B56:D56"/>
    <mergeCell ref="B57:D57"/>
    <mergeCell ref="B62:C62"/>
    <mergeCell ref="B15:D15"/>
    <mergeCell ref="B16:D16"/>
    <mergeCell ref="B22:C22"/>
    <mergeCell ref="B26:D26"/>
    <mergeCell ref="B27:D27"/>
    <mergeCell ref="B38:D38"/>
    <mergeCell ref="B39:D39"/>
  </mergeCells>
  <pageMargins left="0.7" right="0.7" top="0.75" bottom="0.75" header="0.3" footer="0.3"/>
  <pageSetup paperSize="9" fitToHeight="0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7"/>
  <sheetViews>
    <sheetView rightToLeft="1" tabSelected="1" topLeftCell="A4" zoomScale="134" workbookViewId="0">
      <selection activeCell="E20" sqref="E20:E26"/>
    </sheetView>
  </sheetViews>
  <sheetFormatPr defaultRowHeight="15" x14ac:dyDescent="0.25"/>
  <cols>
    <col min="1" max="1" width="21.28515625" customWidth="1"/>
    <col min="2" max="2" width="43" customWidth="1"/>
    <col min="3" max="3" width="39.42578125" customWidth="1"/>
    <col min="4" max="4" width="22" bestFit="1" customWidth="1"/>
    <col min="5" max="5" width="15.42578125" bestFit="1" customWidth="1"/>
  </cols>
  <sheetData>
    <row r="1" spans="1:5" s="23" customFormat="1" x14ac:dyDescent="0.25"/>
    <row r="2" spans="1:5" x14ac:dyDescent="0.25">
      <c r="A2" s="69" t="s">
        <v>59</v>
      </c>
      <c r="B2" s="70"/>
      <c r="C2" s="70"/>
    </row>
    <row r="3" spans="1:5" x14ac:dyDescent="0.25">
      <c r="A3" s="71" t="s">
        <v>60</v>
      </c>
      <c r="B3" s="71"/>
      <c r="C3" s="71"/>
      <c r="D3" s="37" t="s">
        <v>61</v>
      </c>
      <c r="E3" s="83"/>
    </row>
    <row r="4" spans="1:5" x14ac:dyDescent="0.25">
      <c r="A4" s="1" t="s">
        <v>2</v>
      </c>
      <c r="B4" s="1" t="s">
        <v>3</v>
      </c>
      <c r="C4" s="1" t="s">
        <v>63</v>
      </c>
      <c r="D4" s="10"/>
      <c r="E4" s="83"/>
    </row>
    <row r="5" spans="1:5" x14ac:dyDescent="0.25">
      <c r="A5" s="3">
        <v>1050523.32</v>
      </c>
      <c r="B5" s="3"/>
      <c r="C5" s="4"/>
      <c r="D5" s="10"/>
      <c r="E5" s="83"/>
    </row>
    <row r="6" spans="1:5" x14ac:dyDescent="0.25">
      <c r="A6" s="4"/>
      <c r="B6" s="35"/>
      <c r="C6" s="35"/>
      <c r="D6" s="10"/>
      <c r="E6" s="83"/>
    </row>
    <row r="7" spans="1:5" x14ac:dyDescent="0.25">
      <c r="A7" s="4"/>
      <c r="B7" s="35"/>
      <c r="C7" s="35"/>
      <c r="E7" s="83"/>
    </row>
    <row r="8" spans="1:5" x14ac:dyDescent="0.25">
      <c r="A8" s="4"/>
      <c r="B8" s="35"/>
      <c r="C8" s="35"/>
      <c r="E8" s="83"/>
    </row>
    <row r="9" spans="1:5" x14ac:dyDescent="0.25">
      <c r="A9" s="4"/>
      <c r="B9" s="35"/>
      <c r="C9" s="35"/>
      <c r="E9" s="83"/>
    </row>
    <row r="10" spans="1:5" x14ac:dyDescent="0.25">
      <c r="A10" s="4"/>
      <c r="B10" s="35"/>
      <c r="C10" s="35"/>
      <c r="E10" s="83"/>
    </row>
    <row r="11" spans="1:5" x14ac:dyDescent="0.25">
      <c r="A11" s="4"/>
      <c r="B11" s="39"/>
      <c r="C11" s="35"/>
      <c r="E11" s="83"/>
    </row>
    <row r="12" spans="1:5" x14ac:dyDescent="0.25">
      <c r="A12" s="4"/>
      <c r="B12" s="39"/>
      <c r="C12" s="35"/>
      <c r="E12" s="83"/>
    </row>
    <row r="13" spans="1:5" x14ac:dyDescent="0.25">
      <c r="A13" s="4"/>
      <c r="B13" s="39"/>
      <c r="C13" s="35"/>
      <c r="E13" s="83"/>
    </row>
    <row r="14" spans="1:5" x14ac:dyDescent="0.25">
      <c r="A14" s="4"/>
      <c r="B14" s="39"/>
      <c r="C14" s="35"/>
      <c r="E14" s="83"/>
    </row>
    <row r="15" spans="1:5" x14ac:dyDescent="0.25">
      <c r="A15" s="53" t="s">
        <v>39</v>
      </c>
      <c r="B15" s="47"/>
      <c r="C15" s="48"/>
      <c r="E15" s="83"/>
    </row>
    <row r="16" spans="1:5" x14ac:dyDescent="0.25">
      <c r="A16" s="42"/>
      <c r="B16" s="43"/>
      <c r="C16" s="44"/>
    </row>
    <row r="17" spans="1:6" s="23" customFormat="1" x14ac:dyDescent="0.25"/>
    <row r="19" spans="1:6" x14ac:dyDescent="0.25">
      <c r="C19" s="10"/>
      <c r="F19" t="s">
        <v>71</v>
      </c>
    </row>
    <row r="20" spans="1:6" x14ac:dyDescent="0.25">
      <c r="A20" s="69" t="s">
        <v>68</v>
      </c>
      <c r="B20" s="70"/>
      <c r="C20" s="70"/>
      <c r="D20" s="10">
        <v>5265751.41</v>
      </c>
      <c r="E20" s="85">
        <v>131131.54999999999</v>
      </c>
    </row>
    <row r="21" spans="1:6" x14ac:dyDescent="0.25">
      <c r="A21" s="71" t="s">
        <v>69</v>
      </c>
      <c r="B21" s="71"/>
      <c r="C21" s="71"/>
      <c r="D21">
        <v>3.67</v>
      </c>
      <c r="E21" s="83"/>
    </row>
    <row r="22" spans="1:6" x14ac:dyDescent="0.25">
      <c r="A22" s="52" t="s">
        <v>2</v>
      </c>
      <c r="B22" s="52" t="s">
        <v>3</v>
      </c>
      <c r="C22" s="52" t="s">
        <v>72</v>
      </c>
      <c r="E22" s="83"/>
    </row>
    <row r="23" spans="1:6" x14ac:dyDescent="0.25">
      <c r="A23" s="3">
        <v>131131.54999999999</v>
      </c>
      <c r="B23" s="3"/>
      <c r="C23" s="4"/>
      <c r="E23" s="83"/>
    </row>
    <row r="24" spans="1:6" x14ac:dyDescent="0.25">
      <c r="A24" s="4" t="s">
        <v>38</v>
      </c>
      <c r="B24" s="35"/>
      <c r="C24" s="35"/>
      <c r="E24" s="83"/>
    </row>
    <row r="25" spans="1:6" x14ac:dyDescent="0.25">
      <c r="A25" s="4" t="s">
        <v>39</v>
      </c>
      <c r="B25" s="39"/>
      <c r="C25" s="39">
        <f>SUM(C24:C24)</f>
        <v>0</v>
      </c>
      <c r="E25" s="83"/>
    </row>
    <row r="26" spans="1:6" x14ac:dyDescent="0.25">
      <c r="A26" s="11" t="s">
        <v>7</v>
      </c>
      <c r="B26" s="33"/>
      <c r="C26" s="51"/>
      <c r="E26" s="83"/>
    </row>
    <row r="27" spans="1:6" x14ac:dyDescent="0.25">
      <c r="C27" s="10"/>
    </row>
  </sheetData>
  <mergeCells count="4">
    <mergeCell ref="A2:C2"/>
    <mergeCell ref="A3:C3"/>
    <mergeCell ref="A20:C20"/>
    <mergeCell ref="A21:C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تبدیل دلار به درهم  </vt:lpstr>
      <vt:lpstr>دلار حسابی به دلار نقدی</vt:lpstr>
      <vt:lpstr>تبدیل روبل به درهم</vt:lpstr>
      <vt:lpstr>روبل به دلار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Marjan</dc:creator>
  <cp:lastModifiedBy>Narges Zhian</cp:lastModifiedBy>
  <dcterms:created xsi:type="dcterms:W3CDTF">2025-01-29T23:40:31Z</dcterms:created>
  <dcterms:modified xsi:type="dcterms:W3CDTF">2025-02-01T07:22:12Z</dcterms:modified>
</cp:coreProperties>
</file>